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84" windowHeight="9000" activeTab="1"/>
  </bookViews>
  <sheets>
    <sheet name="all" sheetId="1" r:id="rId1"/>
    <sheet name="so_only" sheetId="2" r:id="rId2"/>
  </sheets>
  <definedNames>
    <definedName name="PAGESO">'so_only'!$A$1:$R$73</definedName>
    <definedName name="_xlnm.Print_Area">'so_only'!$A$1:$R$73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<sst xmlns="http://schemas.openxmlformats.org/spreadsheetml/2006/main" count="218" uniqueCount="53">
  <si>
    <t xml:space="preserve">           CLASS</t>
  </si>
  <si>
    <t>MPS RATE</t>
  </si>
  <si>
    <t>Residential</t>
  </si>
  <si>
    <t>(A/A1/AH/AHN)</t>
  </si>
  <si>
    <t>C/CF/F/MC-G</t>
  </si>
  <si>
    <t>D2</t>
  </si>
  <si>
    <t>ES/MC-M</t>
  </si>
  <si>
    <t>EP</t>
  </si>
  <si>
    <t>EST</t>
  </si>
  <si>
    <t>EPT</t>
  </si>
  <si>
    <t>ST</t>
  </si>
  <si>
    <t xml:space="preserve">HT/MC-L </t>
  </si>
  <si>
    <t>SL,T</t>
  </si>
  <si>
    <t>Total</t>
  </si>
  <si>
    <t>Totals By Standard Offer Class</t>
  </si>
  <si>
    <t>SO - Small</t>
  </si>
  <si>
    <t>SO - Medium</t>
  </si>
  <si>
    <t>SO - Large</t>
  </si>
  <si>
    <t xml:space="preserve">SO </t>
  </si>
  <si>
    <t>Small</t>
  </si>
  <si>
    <t>Medium</t>
  </si>
  <si>
    <t>Large</t>
  </si>
  <si>
    <t>VOLTAGE</t>
  </si>
  <si>
    <t>secondary</t>
  </si>
  <si>
    <t>primary</t>
  </si>
  <si>
    <t>sub-transmission</t>
  </si>
  <si>
    <t>transmission</t>
  </si>
  <si>
    <t>Customers</t>
  </si>
  <si>
    <t>KWH</t>
  </si>
  <si>
    <t>KW</t>
  </si>
  <si>
    <t>ON-PEAK KWH</t>
  </si>
  <si>
    <t>OFF-PEAK KWH</t>
  </si>
  <si>
    <t>Total  kWh</t>
  </si>
  <si>
    <t>ON-PEAK KW</t>
  </si>
  <si>
    <t>OFF-PEAK KW</t>
  </si>
  <si>
    <t>Maine Public Service Company</t>
  </si>
  <si>
    <t>Billing Units - 2002</t>
  </si>
  <si>
    <t>All Customers in MPS Rate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</si>
  <si>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</si>
  <si>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</si>
  <si>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</si>
  <si>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</si>
  <si>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</si>
  <si>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</si>
  <si>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</si>
  <si>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</si>
  <si>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</si>
  <si>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</si>
  <si>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</si>
  <si>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Exhibit ______</t>
  </si>
  <si>
    <t>December</t>
  </si>
  <si>
    <t xml:space="preserve"> </t>
  </si>
  <si>
    <t>Current Standard Offer Customers Only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</si>
</sst>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MS Sans Serif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12"/>
      <name val="MS Sans Serif"/>
      <family val="0"/>
    </font>
    <font>
      <sz val="14"/>
      <color indexed="12"/>
      <name val="MS Sans Serif"/>
      <family val="0"/>
    </font>
    <font>
      <b/>
      <sz val="12"/>
      <color indexed="8"/>
      <name val="MS Sans Serif"/>
      <family val="0"/>
    </font>
    <font>
      <b/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MS Sans Serif"/>
      <family val="0"/>
    </font>
    <font>
      <sz val="14"/>
      <color indexed="8"/>
      <name val="MS Sans Serif"/>
      <family val="0"/>
    </font>
    <font>
      <b/>
      <sz val="14"/>
      <color indexed="10"/>
      <name val="MS Sans Serif"/>
      <family val="0"/>
    </font>
    <font>
      <b/>
      <sz val="8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9" fillId="3" borderId="0" xfId="0" applyNumberFormat="1" applyFont="1" applyFill="1" applyAlignment="1">
      <alignment/>
    </xf>
    <xf numFmtId="3" fontId="10" fillId="3" borderId="0" xfId="0" applyNumberFormat="1" applyFont="1" applyFill="1" applyAlignment="1">
      <alignment/>
    </xf>
    <xf numFmtId="3" fontId="4" fillId="4" borderId="1" xfId="0" applyNumberFormat="1" applyFont="1" applyFill="1" applyAlignment="1">
      <alignment/>
    </xf>
    <xf numFmtId="3" fontId="4" fillId="4" borderId="1" xfId="0" applyNumberFormat="1" applyFont="1" applyFill="1" applyAlignment="1">
      <alignment horizontal="left"/>
    </xf>
    <xf numFmtId="3" fontId="11" fillId="3" borderId="1" xfId="0" applyNumberFormat="1" applyFont="1" applyFill="1" applyAlignment="1">
      <alignment/>
    </xf>
    <xf numFmtId="3" fontId="4" fillId="2" borderId="1" xfId="0" applyNumberFormat="1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4" borderId="0" xfId="0" applyNumberFormat="1" applyFont="1" applyFill="1" applyAlignment="1">
      <alignment horizontal="left"/>
    </xf>
    <xf numFmtId="3" fontId="11" fillId="3" borderId="0" xfId="0" applyNumberFormat="1" applyFont="1" applyFill="1" applyAlignment="1">
      <alignment/>
    </xf>
    <xf numFmtId="3" fontId="4" fillId="4" borderId="0" xfId="0" applyNumberFormat="1" applyFont="1" applyFill="1" applyAlignment="1">
      <alignment horizontal="left" wrapText="1"/>
    </xf>
    <xf numFmtId="3" fontId="12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 wrapText="1"/>
    </xf>
    <xf numFmtId="3" fontId="11" fillId="3" borderId="0" xfId="0" applyNumberFormat="1" applyFont="1" applyFill="1" applyAlignment="1">
      <alignment horizontal="left"/>
    </xf>
    <xf numFmtId="3" fontId="13" fillId="3" borderId="0" xfId="0" applyNumberFormat="1" applyFont="1" applyFill="1" applyAlignment="1">
      <alignment horizontal="left"/>
    </xf>
    <xf numFmtId="3" fontId="11" fillId="3" borderId="0" xfId="0" applyNumberFormat="1" applyFont="1" applyFill="1" applyAlignment="1">
      <alignment horizontal="left" wrapText="1"/>
    </xf>
    <xf numFmtId="3" fontId="4" fillId="5" borderId="1" xfId="0" applyNumberFormat="1" applyFont="1" applyFill="1" applyAlignment="1">
      <alignment horizontal="left" wrapText="1"/>
    </xf>
    <xf numFmtId="3" fontId="11" fillId="3" borderId="1" xfId="0" applyNumberFormat="1" applyFont="1" applyFill="1" applyAlignment="1">
      <alignment horizontal="left" wrapText="1"/>
    </xf>
    <xf numFmtId="3" fontId="12" fillId="2" borderId="1" xfId="0" applyNumberFormat="1" applyFont="1" applyFill="1" applyAlignment="1">
      <alignment horizontal="right" wrapText="1"/>
    </xf>
    <xf numFmtId="3" fontId="14" fillId="5" borderId="0" xfId="0" applyNumberFormat="1" applyFont="1" applyFill="1" applyAlignment="1">
      <alignment/>
    </xf>
    <xf numFmtId="3" fontId="15" fillId="5" borderId="0" xfId="0" applyNumberFormat="1" applyFont="1" applyFill="1" applyAlignment="1">
      <alignment/>
    </xf>
    <xf numFmtId="3" fontId="15" fillId="5" borderId="0" xfId="0" applyNumberFormat="1" applyFont="1" applyFill="1" applyAlignment="1">
      <alignment horizontal="center" wrapText="1"/>
    </xf>
    <xf numFmtId="3" fontId="4" fillId="5" borderId="0" xfId="0" applyNumberFormat="1" applyFont="1" applyFill="1" applyAlignment="1">
      <alignment/>
    </xf>
    <xf numFmtId="3" fontId="4" fillId="5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4" fillId="4" borderId="1" xfId="0" applyNumberFormat="1" applyFont="1" applyFill="1" applyAlignment="1">
      <alignment horizontal="left" wrapText="1"/>
    </xf>
    <xf numFmtId="3" fontId="13" fillId="3" borderId="1" xfId="0" applyNumberFormat="1" applyFont="1" applyFill="1" applyAlignment="1">
      <alignment horizontal="left"/>
    </xf>
    <xf numFmtId="3" fontId="4" fillId="2" borderId="1" xfId="0" applyNumberFormat="1" applyFont="1" applyFill="1" applyAlignment="1">
      <alignment horizontal="right" wrapText="1"/>
    </xf>
    <xf numFmtId="3" fontId="11" fillId="2" borderId="0" xfId="0" applyNumberFormat="1" applyFont="1" applyFill="1" applyAlignment="1">
      <alignment horizontal="left"/>
    </xf>
    <xf numFmtId="3" fontId="4" fillId="6" borderId="0" xfId="0" applyNumberFormat="1" applyFont="1" applyFill="1" applyAlignment="1">
      <alignment horizontal="right" wrapText="1"/>
    </xf>
    <xf numFmtId="3" fontId="4" fillId="7" borderId="0" xfId="0" applyNumberFormat="1" applyFont="1" applyFill="1" applyAlignment="1">
      <alignment horizontal="left" wrapText="1"/>
    </xf>
    <xf numFmtId="3" fontId="1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 wrapText="1"/>
    </xf>
    <xf numFmtId="10" fontId="4" fillId="2" borderId="0" xfId="0" applyNumberFormat="1" applyFont="1" applyFill="1" applyAlignment="1">
      <alignment/>
    </xf>
    <xf numFmtId="3" fontId="15" fillId="5" borderId="0" xfId="0" applyNumberFormat="1" applyFont="1" applyFill="1" applyAlignment="1">
      <alignment horizontal="left" wrapText="1"/>
    </xf>
    <xf numFmtId="3" fontId="15" fillId="5" borderId="0" xfId="0" applyNumberFormat="1" applyFont="1" applyFill="1" applyAlignment="1">
      <alignment horizontal="left"/>
    </xf>
    <xf numFmtId="3" fontId="17" fillId="2" borderId="0" xfId="0" applyNumberFormat="1" applyFon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showOutlineSymbols="0" zoomScale="87" zoomScaleNormal="87" workbookViewId="0" topLeftCell="A1">
      <selection activeCell="E17" sqref="E17"/>
    </sheetView>
  </sheetViews>
  <sheetFormatPr defaultColWidth="8.88671875" defaultRowHeight="15"/>
  <cols>
    <col min="1" max="1" width="12.77734375" style="2" customWidth="1"/>
    <col min="2" max="2" width="7.77734375" style="2" customWidth="1"/>
    <col min="3" max="3" width="15.77734375" style="3" customWidth="1"/>
    <col min="4" max="4" width="12.77734375" style="2" customWidth="1"/>
    <col min="5" max="6" width="10.77734375" style="2" customWidth="1"/>
    <col min="7" max="12" width="9.77734375" style="2" customWidth="1"/>
    <col min="13" max="13" width="12.77734375" style="2" customWidth="1"/>
    <col min="14" max="14" width="10.77734375" style="2" customWidth="1"/>
    <col min="15" max="16" width="11.77734375" style="2" customWidth="1"/>
    <col min="17" max="17" width="10.77734375" style="2" customWidth="1"/>
    <col min="18" max="16384" width="9.77734375" style="6" customWidth="1"/>
  </cols>
  <sheetData>
    <row r="1" spans="5:16" ht="17.25">
      <c r="E1" s="4" t="s">
        <v>35</v>
      </c>
      <c r="H1" s="5"/>
      <c r="K1" s="5"/>
      <c r="P1" s="5" t="s">
        <v>49</v>
      </c>
    </row>
    <row r="2" spans="5:11" ht="17.25">
      <c r="E2" s="4" t="s">
        <v>36</v>
      </c>
      <c r="H2" s="5"/>
      <c r="K2" s="5"/>
    </row>
    <row r="3" spans="5:11" ht="18">
      <c r="E3" s="7" t="s">
        <v>37</v>
      </c>
      <c r="F3" s="8"/>
      <c r="G3" s="8"/>
      <c r="H3" s="5"/>
      <c r="K3" s="5"/>
    </row>
    <row r="4" spans="1:17" ht="1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3.5" customHeight="1">
      <c r="A5" s="9" t="s">
        <v>1</v>
      </c>
      <c r="B5" s="9" t="s">
        <v>18</v>
      </c>
      <c r="C5" s="9" t="s">
        <v>22</v>
      </c>
      <c r="D5" s="9"/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46</v>
      </c>
      <c r="N5" s="9" t="s">
        <v>47</v>
      </c>
      <c r="O5" s="9" t="s">
        <v>48</v>
      </c>
      <c r="P5" s="9" t="s">
        <v>50</v>
      </c>
      <c r="Q5" s="9" t="s">
        <v>13</v>
      </c>
    </row>
    <row r="6" spans="1:17" ht="13.5" customHeight="1">
      <c r="A6" s="11" t="s">
        <v>2</v>
      </c>
      <c r="B6" s="11" t="s">
        <v>19</v>
      </c>
      <c r="C6" s="12" t="s">
        <v>23</v>
      </c>
      <c r="D6" s="13" t="s">
        <v>27</v>
      </c>
      <c r="E6" s="14">
        <v>29525</v>
      </c>
      <c r="F6" s="14">
        <v>29504</v>
      </c>
      <c r="G6" s="14">
        <v>29458</v>
      </c>
      <c r="H6" s="14">
        <v>29565</v>
      </c>
      <c r="I6" s="14">
        <v>29688</v>
      </c>
      <c r="J6" s="14">
        <v>29626</v>
      </c>
      <c r="K6" s="14">
        <v>29756</v>
      </c>
      <c r="L6" s="14">
        <v>29801</v>
      </c>
      <c r="M6" s="14">
        <v>29813</v>
      </c>
      <c r="N6" s="14">
        <v>29926</v>
      </c>
      <c r="O6" s="14">
        <v>29484</v>
      </c>
      <c r="P6" s="14">
        <v>29859</v>
      </c>
      <c r="Q6" s="14">
        <f>+SUM(E6:P6)</f>
        <v>356005</v>
      </c>
    </row>
    <row r="7" spans="1:17" ht="13.5" customHeight="1">
      <c r="A7" s="15" t="s">
        <v>3</v>
      </c>
      <c r="B7" s="15"/>
      <c r="C7" s="16"/>
      <c r="D7" s="17" t="s">
        <v>28</v>
      </c>
      <c r="E7" s="2">
        <v>16991291</v>
      </c>
      <c r="F7" s="2">
        <v>15957356</v>
      </c>
      <c r="G7" s="2">
        <v>14332368</v>
      </c>
      <c r="H7" s="2">
        <v>13883543</v>
      </c>
      <c r="I7" s="2">
        <v>13242906</v>
      </c>
      <c r="J7" s="2">
        <v>12749969</v>
      </c>
      <c r="K7" s="2">
        <v>12876812</v>
      </c>
      <c r="L7" s="2">
        <v>13207773</v>
      </c>
      <c r="M7" s="2">
        <v>12904429</v>
      </c>
      <c r="N7" s="2">
        <v>13008557</v>
      </c>
      <c r="O7" s="2">
        <v>14106721</v>
      </c>
      <c r="P7" s="2">
        <v>16226813</v>
      </c>
      <c r="Q7" s="2">
        <f>+SUM(E7:P7)</f>
        <v>169488538</v>
      </c>
    </row>
    <row r="8" spans="1:4" ht="13.5" customHeight="1">
      <c r="A8" s="15"/>
      <c r="B8" s="15"/>
      <c r="C8" s="16"/>
      <c r="D8" s="17"/>
    </row>
    <row r="9" spans="1:17" ht="13.5" customHeight="1">
      <c r="A9" s="18" t="s">
        <v>4</v>
      </c>
      <c r="B9" s="18" t="s">
        <v>19</v>
      </c>
      <c r="C9" s="18" t="s">
        <v>23</v>
      </c>
      <c r="D9" s="17" t="s">
        <v>27</v>
      </c>
      <c r="E9" s="19">
        <v>5488</v>
      </c>
      <c r="F9" s="19">
        <v>5494</v>
      </c>
      <c r="G9" s="19">
        <v>5485</v>
      </c>
      <c r="H9" s="19">
        <v>5506</v>
      </c>
      <c r="I9" s="19">
        <v>5550</v>
      </c>
      <c r="J9" s="19">
        <v>5661</v>
      </c>
      <c r="K9" s="19">
        <v>5568</v>
      </c>
      <c r="L9" s="19">
        <v>5558</v>
      </c>
      <c r="M9" s="19">
        <v>5584</v>
      </c>
      <c r="N9" s="19">
        <v>5592</v>
      </c>
      <c r="O9" s="19">
        <v>5539</v>
      </c>
      <c r="P9" s="19">
        <v>5603</v>
      </c>
      <c r="Q9" s="20">
        <f>+SUM(E9:P9)</f>
        <v>66628</v>
      </c>
    </row>
    <row r="10" spans="1:17" ht="13.5" customHeight="1">
      <c r="A10" s="18"/>
      <c r="B10" s="18"/>
      <c r="C10" s="18"/>
      <c r="D10" s="17" t="s">
        <v>28</v>
      </c>
      <c r="E10" s="19">
        <v>8005088</v>
      </c>
      <c r="F10" s="19">
        <v>7932577</v>
      </c>
      <c r="G10" s="19">
        <v>7075996</v>
      </c>
      <c r="H10" s="19">
        <v>6859584</v>
      </c>
      <c r="I10" s="19">
        <v>6480677</v>
      </c>
      <c r="J10" s="19">
        <v>6063080</v>
      </c>
      <c r="K10" s="19">
        <v>6414493</v>
      </c>
      <c r="L10" s="19">
        <v>6220227</v>
      </c>
      <c r="M10" s="19">
        <v>5997903</v>
      </c>
      <c r="N10" s="19">
        <v>6910308</v>
      </c>
      <c r="O10" s="19">
        <v>7501356</v>
      </c>
      <c r="P10" s="19">
        <v>8646971</v>
      </c>
      <c r="Q10" s="20">
        <f>+SUM(E10:P10)</f>
        <v>84108260</v>
      </c>
    </row>
    <row r="11" spans="1:4" ht="13.5" customHeight="1">
      <c r="A11" s="15"/>
      <c r="B11" s="15"/>
      <c r="C11" s="16"/>
      <c r="D11" s="17"/>
    </row>
    <row r="12" spans="1:17" ht="13.5" customHeight="1">
      <c r="A12" s="15" t="s">
        <v>5</v>
      </c>
      <c r="B12" s="15" t="s">
        <v>19</v>
      </c>
      <c r="C12" s="16" t="s">
        <v>23</v>
      </c>
      <c r="D12" s="17" t="s">
        <v>27</v>
      </c>
      <c r="E12" s="2">
        <v>15</v>
      </c>
      <c r="F12" s="2">
        <v>15</v>
      </c>
      <c r="G12" s="2">
        <v>15</v>
      </c>
      <c r="H12" s="2">
        <v>15</v>
      </c>
      <c r="I12" s="2">
        <v>15</v>
      </c>
      <c r="J12" s="2">
        <v>15</v>
      </c>
      <c r="K12" s="2">
        <v>16</v>
      </c>
      <c r="L12" s="2">
        <v>15</v>
      </c>
      <c r="M12" s="2">
        <v>15</v>
      </c>
      <c r="N12" s="2">
        <v>15</v>
      </c>
      <c r="O12" s="2">
        <v>15</v>
      </c>
      <c r="P12" s="2">
        <v>15</v>
      </c>
      <c r="Q12" s="2">
        <f>+SUM(E12:P12)</f>
        <v>181</v>
      </c>
    </row>
    <row r="13" spans="1:17" ht="13.5" customHeight="1">
      <c r="A13" s="15"/>
      <c r="B13" s="15"/>
      <c r="C13" s="16"/>
      <c r="D13" s="17" t="s">
        <v>28</v>
      </c>
      <c r="E13" s="2">
        <v>216577</v>
      </c>
      <c r="F13" s="2">
        <v>194941</v>
      </c>
      <c r="G13" s="2">
        <v>202023</v>
      </c>
      <c r="H13" s="2">
        <v>200267</v>
      </c>
      <c r="I13" s="2">
        <v>217703</v>
      </c>
      <c r="J13" s="2">
        <v>200641</v>
      </c>
      <c r="K13" s="2">
        <v>236248</v>
      </c>
      <c r="L13" s="2">
        <v>201473</v>
      </c>
      <c r="M13" s="2">
        <v>224754</v>
      </c>
      <c r="N13" s="2">
        <v>203865</v>
      </c>
      <c r="O13" s="2">
        <v>209734</v>
      </c>
      <c r="P13" s="2">
        <v>222766</v>
      </c>
      <c r="Q13" s="2">
        <f>+SUM(E13:P13)</f>
        <v>2530992</v>
      </c>
    </row>
    <row r="14" spans="1:4" ht="13.5" customHeight="1">
      <c r="A14" s="15"/>
      <c r="B14" s="15"/>
      <c r="C14" s="16"/>
      <c r="D14" s="17"/>
    </row>
    <row r="15" spans="1:17" ht="13.5" customHeight="1">
      <c r="A15" s="15" t="s">
        <v>6</v>
      </c>
      <c r="B15" s="15" t="s">
        <v>20</v>
      </c>
      <c r="C15" s="16" t="s">
        <v>23</v>
      </c>
      <c r="D15" s="17" t="s">
        <v>27</v>
      </c>
      <c r="E15" s="2">
        <v>205</v>
      </c>
      <c r="F15" s="2">
        <v>198</v>
      </c>
      <c r="G15" s="2">
        <v>199</v>
      </c>
      <c r="H15" s="2">
        <v>200</v>
      </c>
      <c r="I15" s="2">
        <v>201</v>
      </c>
      <c r="J15" s="2">
        <v>201</v>
      </c>
      <c r="K15" s="2">
        <v>201</v>
      </c>
      <c r="L15" s="2">
        <v>205</v>
      </c>
      <c r="M15" s="2">
        <v>204</v>
      </c>
      <c r="N15" s="2">
        <v>203</v>
      </c>
      <c r="O15" s="2">
        <v>200</v>
      </c>
      <c r="P15" s="2">
        <v>203</v>
      </c>
      <c r="Q15" s="2">
        <f>+SUM(E15:P15)</f>
        <v>2420</v>
      </c>
    </row>
    <row r="16" spans="1:17" ht="13.5" customHeight="1">
      <c r="A16" s="15"/>
      <c r="B16" s="15"/>
      <c r="C16" s="16"/>
      <c r="D16" s="17" t="s">
        <v>28</v>
      </c>
      <c r="E16" s="2">
        <v>8179004</v>
      </c>
      <c r="F16" s="2">
        <v>7341586</v>
      </c>
      <c r="G16" s="2">
        <v>7427726</v>
      </c>
      <c r="H16" s="2">
        <v>7678591</v>
      </c>
      <c r="I16" s="2">
        <v>7483478</v>
      </c>
      <c r="J16" s="2">
        <v>6740383</v>
      </c>
      <c r="K16" s="2">
        <v>8046884</v>
      </c>
      <c r="L16" s="2">
        <v>8043402</v>
      </c>
      <c r="M16" s="2">
        <v>8062557</v>
      </c>
      <c r="N16" s="2">
        <v>7990093</v>
      </c>
      <c r="O16" s="2">
        <v>6963770</v>
      </c>
      <c r="P16" s="2">
        <v>8664822</v>
      </c>
      <c r="Q16" s="2">
        <f>+SUM(E16:P16)</f>
        <v>92622296</v>
      </c>
    </row>
    <row r="17" spans="1:17" ht="13.5" customHeight="1">
      <c r="A17" s="15"/>
      <c r="B17" s="15"/>
      <c r="C17" s="16"/>
      <c r="D17" s="17" t="s">
        <v>29</v>
      </c>
      <c r="E17" s="2">
        <v>22575</v>
      </c>
      <c r="F17" s="2">
        <v>21646.892</v>
      </c>
      <c r="G17" s="2">
        <v>21217.586</v>
      </c>
      <c r="H17" s="2">
        <v>20713.551</v>
      </c>
      <c r="I17" s="2">
        <v>21094.478</v>
      </c>
      <c r="J17" s="2">
        <v>21824.832</v>
      </c>
      <c r="K17" s="2">
        <v>20781.711</v>
      </c>
      <c r="L17" s="2">
        <v>22906.793</v>
      </c>
      <c r="M17" s="2">
        <v>23333.937</v>
      </c>
      <c r="N17" s="2">
        <v>22840.846021840585</v>
      </c>
      <c r="O17" s="2">
        <v>21406.67281253082</v>
      </c>
      <c r="P17" s="2">
        <v>22068.275</v>
      </c>
      <c r="Q17" s="2">
        <f>+SUM(E17:P17)</f>
        <v>262410.57383437146</v>
      </c>
    </row>
    <row r="18" spans="1:4" ht="13.5" customHeight="1">
      <c r="A18" s="15"/>
      <c r="B18" s="15"/>
      <c r="C18" s="16"/>
      <c r="D18" s="17"/>
    </row>
    <row r="19" spans="1:17" ht="13.5" customHeight="1">
      <c r="A19" s="18" t="s">
        <v>7</v>
      </c>
      <c r="B19" s="18" t="s">
        <v>20</v>
      </c>
      <c r="C19" s="18" t="s">
        <v>24</v>
      </c>
      <c r="D19" s="17" t="s">
        <v>27</v>
      </c>
      <c r="E19" s="19">
        <v>12</v>
      </c>
      <c r="F19" s="19">
        <v>11</v>
      </c>
      <c r="G19" s="19">
        <v>12</v>
      </c>
      <c r="H19" s="2">
        <v>12</v>
      </c>
      <c r="I19" s="19">
        <v>12</v>
      </c>
      <c r="J19" s="19">
        <v>12</v>
      </c>
      <c r="K19" s="19">
        <v>12</v>
      </c>
      <c r="L19" s="19">
        <v>12</v>
      </c>
      <c r="M19" s="19">
        <v>12</v>
      </c>
      <c r="N19" s="19">
        <v>12</v>
      </c>
      <c r="O19" s="19">
        <v>12</v>
      </c>
      <c r="P19" s="2">
        <v>12</v>
      </c>
      <c r="Q19" s="20">
        <f>+SUM(E19:P19)</f>
        <v>143</v>
      </c>
    </row>
    <row r="20" spans="1:17" ht="13.5" customHeight="1">
      <c r="A20" s="18"/>
      <c r="B20" s="18"/>
      <c r="C20" s="18"/>
      <c r="D20" s="17" t="s">
        <v>28</v>
      </c>
      <c r="E20" s="19">
        <v>1009520</v>
      </c>
      <c r="F20" s="19">
        <v>878800</v>
      </c>
      <c r="G20" s="19">
        <v>942420</v>
      </c>
      <c r="H20" s="2">
        <v>1054880</v>
      </c>
      <c r="I20" s="19">
        <v>759440</v>
      </c>
      <c r="J20" s="19">
        <v>725400</v>
      </c>
      <c r="K20" s="19">
        <v>887160</v>
      </c>
      <c r="L20" s="19">
        <v>870960</v>
      </c>
      <c r="M20" s="19">
        <v>1060060</v>
      </c>
      <c r="N20" s="19">
        <v>1047000</v>
      </c>
      <c r="O20" s="19">
        <v>974220</v>
      </c>
      <c r="P20" s="2">
        <v>1008200</v>
      </c>
      <c r="Q20" s="20">
        <f>+SUM(E20:P20)</f>
        <v>11218060</v>
      </c>
    </row>
    <row r="21" spans="1:17" ht="13.5" customHeight="1">
      <c r="A21" s="18"/>
      <c r="B21" s="18"/>
      <c r="C21" s="18"/>
      <c r="D21" s="17" t="s">
        <v>29</v>
      </c>
      <c r="E21" s="19">
        <v>2859.38</v>
      </c>
      <c r="F21" s="19">
        <v>2914.78</v>
      </c>
      <c r="G21" s="19">
        <v>3011.88</v>
      </c>
      <c r="H21" s="2">
        <v>3164.14</v>
      </c>
      <c r="I21" s="19">
        <v>3089.84</v>
      </c>
      <c r="J21" s="19">
        <v>3173.92</v>
      </c>
      <c r="K21" s="19">
        <v>2857.68</v>
      </c>
      <c r="L21" s="19">
        <v>3172.34</v>
      </c>
      <c r="M21" s="19">
        <v>3576.6</v>
      </c>
      <c r="N21" s="19">
        <v>3680.06</v>
      </c>
      <c r="O21" s="19">
        <v>3633.88</v>
      </c>
      <c r="P21" s="2">
        <v>3553.86</v>
      </c>
      <c r="Q21" s="20">
        <f>+SUM(E21:P21)</f>
        <v>38688.36</v>
      </c>
    </row>
    <row r="22" spans="1:4" ht="13.5" customHeight="1">
      <c r="A22" s="15"/>
      <c r="B22" s="15"/>
      <c r="C22" s="16"/>
      <c r="D22" s="17"/>
    </row>
    <row r="23" spans="1:17" ht="13.5" customHeight="1">
      <c r="A23" s="18" t="s">
        <v>8</v>
      </c>
      <c r="B23" s="18" t="s">
        <v>21</v>
      </c>
      <c r="C23" s="18" t="s">
        <v>23</v>
      </c>
      <c r="D23" s="21" t="s">
        <v>27</v>
      </c>
      <c r="E23" s="19">
        <v>1</v>
      </c>
      <c r="F23" s="19">
        <v>1</v>
      </c>
      <c r="G23" s="19">
        <v>1</v>
      </c>
      <c r="H23" s="2">
        <v>1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>
        <v>1</v>
      </c>
      <c r="P23" s="2">
        <v>1</v>
      </c>
      <c r="Q23" s="20">
        <f>+SUM(E23:P23)</f>
        <v>12</v>
      </c>
    </row>
    <row r="24" spans="1:17" ht="13.5" customHeight="1">
      <c r="A24" s="18"/>
      <c r="B24" s="18"/>
      <c r="C24" s="18"/>
      <c r="D24" s="22" t="s">
        <v>30</v>
      </c>
      <c r="E24" s="19">
        <v>152710</v>
      </c>
      <c r="F24" s="19">
        <v>130715</v>
      </c>
      <c r="G24" s="19">
        <v>145814</v>
      </c>
      <c r="H24" s="2">
        <v>144842</v>
      </c>
      <c r="I24" s="19">
        <v>166310</v>
      </c>
      <c r="J24" s="19">
        <v>158425</v>
      </c>
      <c r="K24" s="19">
        <v>188098</v>
      </c>
      <c r="L24" s="19">
        <v>192076</v>
      </c>
      <c r="M24" s="19">
        <v>165888</v>
      </c>
      <c r="N24" s="19">
        <v>161856</v>
      </c>
      <c r="O24" s="19">
        <v>128448</v>
      </c>
      <c r="P24" s="19">
        <v>234362.05870570647</v>
      </c>
      <c r="Q24" s="20">
        <f>+SUM(E24:P24)</f>
        <v>1969544.0587057064</v>
      </c>
    </row>
    <row r="25" spans="1:17" ht="13.5" customHeight="1">
      <c r="A25" s="18"/>
      <c r="B25" s="18"/>
      <c r="C25" s="18"/>
      <c r="D25" s="22" t="s">
        <v>31</v>
      </c>
      <c r="E25" s="19">
        <v>169727</v>
      </c>
      <c r="F25" s="19">
        <v>156282</v>
      </c>
      <c r="G25" s="19">
        <v>157729</v>
      </c>
      <c r="H25" s="2">
        <v>185590</v>
      </c>
      <c r="I25" s="19">
        <v>182826</v>
      </c>
      <c r="J25" s="19">
        <v>177417</v>
      </c>
      <c r="K25" s="19">
        <v>247021</v>
      </c>
      <c r="L25" s="19">
        <v>215429</v>
      </c>
      <c r="M25" s="19">
        <v>220032</v>
      </c>
      <c r="N25" s="19">
        <v>186048</v>
      </c>
      <c r="O25" s="19">
        <v>160704</v>
      </c>
      <c r="P25" s="19">
        <v>311493.94129429356</v>
      </c>
      <c r="Q25" s="20">
        <f>+SUM(E25:P25)</f>
        <v>2370298.9412942934</v>
      </c>
    </row>
    <row r="26" spans="1:17" ht="13.5" customHeight="1">
      <c r="A26" s="18"/>
      <c r="B26" s="18"/>
      <c r="C26" s="18"/>
      <c r="D26" s="22" t="s">
        <v>32</v>
      </c>
      <c r="E26" s="19">
        <f aca="true" t="shared" si="0" ref="E26:Q26">+E24+E25</f>
        <v>322437</v>
      </c>
      <c r="F26" s="19">
        <f t="shared" si="0"/>
        <v>286997</v>
      </c>
      <c r="G26" s="19">
        <f t="shared" si="0"/>
        <v>303543</v>
      </c>
      <c r="H26" s="19">
        <f t="shared" si="0"/>
        <v>330432</v>
      </c>
      <c r="I26" s="19">
        <f t="shared" si="0"/>
        <v>349136</v>
      </c>
      <c r="J26" s="19">
        <f t="shared" si="0"/>
        <v>335842</v>
      </c>
      <c r="K26" s="19">
        <f t="shared" si="0"/>
        <v>435119</v>
      </c>
      <c r="L26" s="19">
        <f t="shared" si="0"/>
        <v>407505</v>
      </c>
      <c r="M26" s="19">
        <f t="shared" si="0"/>
        <v>385920</v>
      </c>
      <c r="N26" s="19">
        <f t="shared" si="0"/>
        <v>347904</v>
      </c>
      <c r="O26" s="19">
        <f t="shared" si="0"/>
        <v>289152</v>
      </c>
      <c r="P26" s="19">
        <f t="shared" si="0"/>
        <v>545856</v>
      </c>
      <c r="Q26" s="19">
        <f t="shared" si="0"/>
        <v>4339843</v>
      </c>
    </row>
    <row r="27" spans="1:17" ht="13.5" customHeight="1">
      <c r="A27" s="18"/>
      <c r="B27" s="18"/>
      <c r="C27" s="18"/>
      <c r="D27" s="22" t="s">
        <v>33</v>
      </c>
      <c r="E27" s="19">
        <v>600.65</v>
      </c>
      <c r="F27" s="19">
        <v>632.04</v>
      </c>
      <c r="G27" s="19">
        <v>583.14</v>
      </c>
      <c r="H27" s="2">
        <v>631.07</v>
      </c>
      <c r="I27" s="19">
        <v>672.76</v>
      </c>
      <c r="J27" s="19">
        <v>675.78</v>
      </c>
      <c r="K27" s="19">
        <v>701.96</v>
      </c>
      <c r="L27" s="19">
        <v>723</v>
      </c>
      <c r="M27" s="19">
        <v>709.056</v>
      </c>
      <c r="N27" s="19">
        <v>695.232</v>
      </c>
      <c r="O27" s="19">
        <v>598.464</v>
      </c>
      <c r="P27" s="2">
        <v>821.192</v>
      </c>
      <c r="Q27" s="20">
        <f>+SUM(E27:P27)</f>
        <v>8044.344</v>
      </c>
    </row>
    <row r="28" spans="1:17" ht="13.5" customHeight="1">
      <c r="A28" s="18"/>
      <c r="B28" s="18"/>
      <c r="C28" s="18"/>
      <c r="D28" s="22" t="s">
        <v>34</v>
      </c>
      <c r="E28" s="19">
        <v>481.4</v>
      </c>
      <c r="F28" s="19">
        <v>467.48</v>
      </c>
      <c r="G28" s="19">
        <v>467.59</v>
      </c>
      <c r="H28" s="2">
        <v>474.91</v>
      </c>
      <c r="I28" s="19">
        <v>558.39</v>
      </c>
      <c r="J28" s="19">
        <v>586.73</v>
      </c>
      <c r="K28" s="19">
        <v>606.38</v>
      </c>
      <c r="L28" s="19">
        <v>608.72</v>
      </c>
      <c r="M28" s="19">
        <v>601.344</v>
      </c>
      <c r="N28" s="19">
        <v>589.824</v>
      </c>
      <c r="O28" s="19">
        <v>501.696</v>
      </c>
      <c r="P28" s="2">
        <v>508.032</v>
      </c>
      <c r="Q28" s="20">
        <f>+SUM(E28:P28)</f>
        <v>6452.496</v>
      </c>
    </row>
    <row r="29" spans="1:4" ht="13.5" customHeight="1">
      <c r="A29" s="15"/>
      <c r="B29" s="15"/>
      <c r="C29" s="16"/>
      <c r="D29" s="21"/>
    </row>
    <row r="30" spans="1:17" ht="13.5" customHeight="1">
      <c r="A30" s="18" t="s">
        <v>9</v>
      </c>
      <c r="B30" s="18" t="s">
        <v>21</v>
      </c>
      <c r="C30" s="18" t="s">
        <v>24</v>
      </c>
      <c r="D30" s="21" t="s">
        <v>27</v>
      </c>
      <c r="E30" s="19">
        <v>4</v>
      </c>
      <c r="F30" s="19">
        <v>4</v>
      </c>
      <c r="G30" s="19">
        <v>4</v>
      </c>
      <c r="H30" s="2">
        <v>4</v>
      </c>
      <c r="I30" s="19">
        <v>4</v>
      </c>
      <c r="J30" s="19">
        <v>4</v>
      </c>
      <c r="K30" s="19">
        <v>4</v>
      </c>
      <c r="L30" s="19">
        <v>4</v>
      </c>
      <c r="M30" s="19">
        <v>4</v>
      </c>
      <c r="N30" s="19">
        <v>4</v>
      </c>
      <c r="O30" s="19">
        <v>4</v>
      </c>
      <c r="P30" s="2">
        <v>4</v>
      </c>
      <c r="Q30" s="20">
        <f>+SUM(E30:P30)</f>
        <v>48</v>
      </c>
    </row>
    <row r="31" spans="1:17" ht="13.5" customHeight="1">
      <c r="A31" s="18"/>
      <c r="B31" s="18"/>
      <c r="C31" s="18"/>
      <c r="D31" s="22" t="s">
        <v>30</v>
      </c>
      <c r="E31" s="2">
        <v>773700</v>
      </c>
      <c r="F31" s="19">
        <v>692100</v>
      </c>
      <c r="G31" s="19">
        <v>733000</v>
      </c>
      <c r="H31" s="2">
        <v>749500</v>
      </c>
      <c r="I31" s="19">
        <v>792600</v>
      </c>
      <c r="J31" s="19">
        <v>735300</v>
      </c>
      <c r="K31" s="19">
        <v>681400</v>
      </c>
      <c r="L31" s="19">
        <v>758700</v>
      </c>
      <c r="M31" s="19">
        <v>731100</v>
      </c>
      <c r="N31" s="19">
        <v>819100</v>
      </c>
      <c r="O31" s="19">
        <v>680200</v>
      </c>
      <c r="P31" s="2">
        <v>724200</v>
      </c>
      <c r="Q31" s="20">
        <f>+SUM(E31:P31)</f>
        <v>8870900</v>
      </c>
    </row>
    <row r="32" spans="1:17" ht="13.5" customHeight="1">
      <c r="A32" s="18"/>
      <c r="B32" s="18"/>
      <c r="C32" s="18"/>
      <c r="D32" s="22" t="s">
        <v>31</v>
      </c>
      <c r="E32" s="2">
        <v>751300</v>
      </c>
      <c r="F32" s="19">
        <v>789000</v>
      </c>
      <c r="G32" s="19">
        <v>775500</v>
      </c>
      <c r="H32" s="2">
        <v>944200</v>
      </c>
      <c r="I32" s="19">
        <v>871100</v>
      </c>
      <c r="J32" s="19">
        <v>746000</v>
      </c>
      <c r="K32" s="19">
        <v>787100</v>
      </c>
      <c r="L32" s="19">
        <v>679100</v>
      </c>
      <c r="M32" s="19">
        <v>762100</v>
      </c>
      <c r="N32" s="19">
        <v>830200</v>
      </c>
      <c r="O32" s="19">
        <v>737800</v>
      </c>
      <c r="P32" s="2">
        <v>809200</v>
      </c>
      <c r="Q32" s="20">
        <f>+SUM(E32:P32)</f>
        <v>9482600</v>
      </c>
    </row>
    <row r="33" spans="1:17" ht="13.5" customHeight="1">
      <c r="A33" s="18"/>
      <c r="B33" s="18"/>
      <c r="C33" s="18"/>
      <c r="D33" s="22" t="s">
        <v>32</v>
      </c>
      <c r="E33" s="19">
        <f aca="true" t="shared" si="1" ref="E33:Q33">+E31+E32</f>
        <v>1525000</v>
      </c>
      <c r="F33" s="19">
        <f t="shared" si="1"/>
        <v>1481100</v>
      </c>
      <c r="G33" s="19">
        <f t="shared" si="1"/>
        <v>1508500</v>
      </c>
      <c r="H33" s="19">
        <f t="shared" si="1"/>
        <v>1693700</v>
      </c>
      <c r="I33" s="19">
        <f t="shared" si="1"/>
        <v>1663700</v>
      </c>
      <c r="J33" s="19">
        <f t="shared" si="1"/>
        <v>1481300</v>
      </c>
      <c r="K33" s="19">
        <f t="shared" si="1"/>
        <v>1468500</v>
      </c>
      <c r="L33" s="19">
        <f t="shared" si="1"/>
        <v>1437800</v>
      </c>
      <c r="M33" s="19">
        <f t="shared" si="1"/>
        <v>1493200</v>
      </c>
      <c r="N33" s="19">
        <f t="shared" si="1"/>
        <v>1649300</v>
      </c>
      <c r="O33" s="19">
        <f t="shared" si="1"/>
        <v>1418000</v>
      </c>
      <c r="P33" s="19">
        <f t="shared" si="1"/>
        <v>1533400</v>
      </c>
      <c r="Q33" s="19">
        <f t="shared" si="1"/>
        <v>18353500</v>
      </c>
    </row>
    <row r="34" spans="1:17" ht="13.5" customHeight="1">
      <c r="A34" s="18"/>
      <c r="B34" s="18"/>
      <c r="C34" s="18"/>
      <c r="D34" s="22" t="s">
        <v>33</v>
      </c>
      <c r="E34" s="19">
        <v>3532.3</v>
      </c>
      <c r="F34" s="19">
        <v>3528.8</v>
      </c>
      <c r="G34" s="19">
        <v>3548.4</v>
      </c>
      <c r="H34" s="2">
        <v>3434</v>
      </c>
      <c r="I34" s="19">
        <v>3519.3</v>
      </c>
      <c r="J34" s="19">
        <v>3506.7</v>
      </c>
      <c r="K34" s="19">
        <v>3496.7</v>
      </c>
      <c r="L34" s="19">
        <v>3580.3</v>
      </c>
      <c r="M34" s="19">
        <v>3598.5</v>
      </c>
      <c r="N34" s="19">
        <v>3606.6</v>
      </c>
      <c r="O34" s="19">
        <v>3571.1</v>
      </c>
      <c r="P34" s="2">
        <v>3613.6</v>
      </c>
      <c r="Q34" s="20">
        <f>+SUM(E34:P34)</f>
        <v>42536.299999999996</v>
      </c>
    </row>
    <row r="35" spans="1:17" ht="13.5" customHeight="1">
      <c r="A35" s="18"/>
      <c r="B35" s="18"/>
      <c r="C35" s="18"/>
      <c r="D35" s="22" t="s">
        <v>34</v>
      </c>
      <c r="E35" s="19">
        <v>3438.2</v>
      </c>
      <c r="F35" s="19">
        <v>3459.8</v>
      </c>
      <c r="G35" s="19">
        <v>3393.4</v>
      </c>
      <c r="H35" s="2">
        <v>3498.3</v>
      </c>
      <c r="I35" s="19">
        <v>3463.7</v>
      </c>
      <c r="J35" s="19">
        <v>3409.1</v>
      </c>
      <c r="K35" s="19">
        <v>3397.9</v>
      </c>
      <c r="L35" s="19">
        <v>3389.5</v>
      </c>
      <c r="M35" s="19">
        <v>3390.7</v>
      </c>
      <c r="N35" s="19">
        <v>3412.9</v>
      </c>
      <c r="O35" s="19">
        <v>3405.6</v>
      </c>
      <c r="P35" s="2">
        <v>3367.7</v>
      </c>
      <c r="Q35" s="20">
        <f>+SUM(E35:P35)</f>
        <v>41026.799999999996</v>
      </c>
    </row>
    <row r="36" spans="1:4" ht="15">
      <c r="A36" s="15"/>
      <c r="B36" s="15"/>
      <c r="C36" s="16"/>
      <c r="D36" s="17"/>
    </row>
    <row r="37" spans="1:17" ht="13.5" customHeight="1">
      <c r="A37" s="18" t="s">
        <v>10</v>
      </c>
      <c r="B37" s="18" t="s">
        <v>21</v>
      </c>
      <c r="C37" s="18" t="s">
        <v>25</v>
      </c>
      <c r="D37" s="17" t="s">
        <v>27</v>
      </c>
      <c r="E37" s="19">
        <v>6</v>
      </c>
      <c r="F37" s="19">
        <v>6</v>
      </c>
      <c r="G37" s="19">
        <v>6</v>
      </c>
      <c r="H37" s="2">
        <v>5</v>
      </c>
      <c r="I37" s="19">
        <v>5</v>
      </c>
      <c r="J37" s="19">
        <v>5</v>
      </c>
      <c r="K37" s="19">
        <v>5</v>
      </c>
      <c r="L37" s="19">
        <v>5</v>
      </c>
      <c r="M37" s="19">
        <v>5</v>
      </c>
      <c r="N37" s="19">
        <v>5</v>
      </c>
      <c r="O37" s="19">
        <v>5</v>
      </c>
      <c r="P37" s="2">
        <v>5</v>
      </c>
      <c r="Q37" s="20">
        <f>+SUM(E37:P37)</f>
        <v>63</v>
      </c>
    </row>
    <row r="38" spans="1:17" ht="13.5" customHeight="1">
      <c r="A38" s="18"/>
      <c r="B38" s="18"/>
      <c r="C38" s="18"/>
      <c r="D38" s="22" t="s">
        <v>30</v>
      </c>
      <c r="E38" s="19">
        <f>2307335.52413198-211750</f>
        <v>2095585.5241319798</v>
      </c>
      <c r="F38" s="2">
        <f>2220898.25944714-172375</f>
        <v>2048523.2594471402</v>
      </c>
      <c r="G38" s="19">
        <f>2545265.19189765-105875</f>
        <v>2439390.19189765</v>
      </c>
      <c r="H38" s="2">
        <v>2047750</v>
      </c>
      <c r="I38" s="19">
        <v>2115000</v>
      </c>
      <c r="J38" s="19">
        <v>2196250</v>
      </c>
      <c r="K38" s="19">
        <v>1936250</v>
      </c>
      <c r="L38" s="19">
        <v>1907250</v>
      </c>
      <c r="M38" s="19">
        <v>2321500</v>
      </c>
      <c r="N38" s="19">
        <v>2401000</v>
      </c>
      <c r="O38" s="19">
        <v>1840750</v>
      </c>
      <c r="P38" s="2">
        <v>2571250</v>
      </c>
      <c r="Q38" s="20">
        <f>+SUM(E38:P38)</f>
        <v>25920498.97547677</v>
      </c>
    </row>
    <row r="39" spans="1:17" ht="13.5" customHeight="1">
      <c r="A39" s="18"/>
      <c r="B39" s="18"/>
      <c r="C39" s="18"/>
      <c r="D39" s="22" t="s">
        <v>31</v>
      </c>
      <c r="E39" s="19">
        <v>1670164.475868021</v>
      </c>
      <c r="F39" s="2">
        <v>1351976.7405528598</v>
      </c>
      <c r="G39" s="19">
        <v>1664359.8081023453</v>
      </c>
      <c r="H39" s="2">
        <v>1568250</v>
      </c>
      <c r="I39" s="19">
        <v>1418250</v>
      </c>
      <c r="J39" s="19">
        <v>1437750</v>
      </c>
      <c r="K39" s="19">
        <v>1277750</v>
      </c>
      <c r="L39" s="19">
        <v>1284000</v>
      </c>
      <c r="M39" s="19">
        <v>1683750</v>
      </c>
      <c r="N39" s="19">
        <v>1773250</v>
      </c>
      <c r="O39" s="19">
        <v>1498000</v>
      </c>
      <c r="P39" s="2">
        <v>1924000</v>
      </c>
      <c r="Q39" s="20">
        <f>+SUM(E39:P39)</f>
        <v>18551501.024523225</v>
      </c>
    </row>
    <row r="40" spans="1:17" ht="13.5" customHeight="1">
      <c r="A40" s="18"/>
      <c r="B40" s="18"/>
      <c r="C40" s="18"/>
      <c r="D40" s="22" t="s">
        <v>32</v>
      </c>
      <c r="E40" s="19">
        <f aca="true" t="shared" si="2" ref="E40:Q40">+E38+E39</f>
        <v>3765750.000000001</v>
      </c>
      <c r="F40" s="19">
        <f t="shared" si="2"/>
        <v>3400500</v>
      </c>
      <c r="G40" s="19">
        <f t="shared" si="2"/>
        <v>4103749.9999999953</v>
      </c>
      <c r="H40" s="19">
        <f t="shared" si="2"/>
        <v>3616000</v>
      </c>
      <c r="I40" s="19">
        <f t="shared" si="2"/>
        <v>3533250</v>
      </c>
      <c r="J40" s="19">
        <f t="shared" si="2"/>
        <v>3634000</v>
      </c>
      <c r="K40" s="19">
        <f t="shared" si="2"/>
        <v>3214000</v>
      </c>
      <c r="L40" s="19">
        <f t="shared" si="2"/>
        <v>3191250</v>
      </c>
      <c r="M40" s="19">
        <f t="shared" si="2"/>
        <v>4005250</v>
      </c>
      <c r="N40" s="19">
        <f t="shared" si="2"/>
        <v>4174250</v>
      </c>
      <c r="O40" s="19">
        <f t="shared" si="2"/>
        <v>3338750</v>
      </c>
      <c r="P40" s="19">
        <f t="shared" si="2"/>
        <v>4495250</v>
      </c>
      <c r="Q40" s="19">
        <f t="shared" si="2"/>
        <v>44472000</v>
      </c>
    </row>
    <row r="41" spans="1:17" ht="13.5" customHeight="1">
      <c r="A41" s="18"/>
      <c r="B41" s="18"/>
      <c r="C41" s="18"/>
      <c r="D41" s="22" t="s">
        <v>33</v>
      </c>
      <c r="E41" s="19">
        <v>13340.983369846643</v>
      </c>
      <c r="F41" s="19">
        <v>13325.91490222026</v>
      </c>
      <c r="G41" s="19">
        <v>12700.937420042643</v>
      </c>
      <c r="H41" s="2">
        <v>12133.5</v>
      </c>
      <c r="I41" s="19">
        <v>12019</v>
      </c>
      <c r="J41" s="19">
        <v>11810.25</v>
      </c>
      <c r="K41" s="19">
        <v>11941.5</v>
      </c>
      <c r="L41" s="19">
        <v>11897</v>
      </c>
      <c r="M41" s="19">
        <v>12174</v>
      </c>
      <c r="N41" s="19">
        <v>12735.5</v>
      </c>
      <c r="O41" s="19">
        <v>12939.5</v>
      </c>
      <c r="P41" s="2">
        <v>12837.75</v>
      </c>
      <c r="Q41" s="20">
        <f>+SUM(E41:P41)</f>
        <v>149855.83569210954</v>
      </c>
    </row>
    <row r="42" spans="1:17" ht="13.5" customHeight="1">
      <c r="A42" s="18"/>
      <c r="B42" s="18"/>
      <c r="C42" s="18"/>
      <c r="D42" s="22" t="s">
        <v>34</v>
      </c>
      <c r="E42" s="19">
        <v>12819.205503551748</v>
      </c>
      <c r="F42" s="19">
        <v>12940.04860498456</v>
      </c>
      <c r="G42" s="19">
        <v>12445.513326226011</v>
      </c>
      <c r="H42" s="2">
        <v>12217.75</v>
      </c>
      <c r="I42" s="19">
        <v>11605</v>
      </c>
      <c r="J42" s="19">
        <v>11412.25</v>
      </c>
      <c r="K42" s="19">
        <v>11384</v>
      </c>
      <c r="L42" s="19">
        <v>11673.5</v>
      </c>
      <c r="M42" s="19">
        <v>11486.75</v>
      </c>
      <c r="N42" s="19">
        <v>12400.75</v>
      </c>
      <c r="O42" s="19">
        <v>12181.75</v>
      </c>
      <c r="P42" s="2">
        <v>12438.75</v>
      </c>
      <c r="Q42" s="20">
        <f>+SUM(E42:P42)</f>
        <v>145005.26743476233</v>
      </c>
    </row>
    <row r="43" spans="1:4" ht="15">
      <c r="A43" s="15"/>
      <c r="B43" s="15"/>
      <c r="C43" s="16"/>
      <c r="D43" s="21"/>
    </row>
    <row r="44" spans="1:17" ht="13.5" customHeight="1">
      <c r="A44" s="18" t="s">
        <v>11</v>
      </c>
      <c r="B44" s="18" t="s">
        <v>21</v>
      </c>
      <c r="C44" s="18" t="s">
        <v>26</v>
      </c>
      <c r="D44" s="21" t="s">
        <v>27</v>
      </c>
      <c r="E44" s="19">
        <v>4</v>
      </c>
      <c r="F44" s="19">
        <v>4</v>
      </c>
      <c r="G44" s="19">
        <v>4</v>
      </c>
      <c r="H44" s="19">
        <v>5</v>
      </c>
      <c r="I44" s="19">
        <v>4</v>
      </c>
      <c r="J44" s="19">
        <v>4</v>
      </c>
      <c r="K44" s="19">
        <v>5</v>
      </c>
      <c r="L44" s="19">
        <v>5</v>
      </c>
      <c r="M44" s="19">
        <v>4</v>
      </c>
      <c r="N44" s="19">
        <v>5</v>
      </c>
      <c r="O44" s="19">
        <v>5</v>
      </c>
      <c r="P44" s="19">
        <v>5</v>
      </c>
      <c r="Q44" s="20">
        <f>+SUM(E44:P44)</f>
        <v>54</v>
      </c>
    </row>
    <row r="45" spans="1:17" ht="13.5" customHeight="1">
      <c r="A45" s="18"/>
      <c r="B45" s="18"/>
      <c r="C45" s="18"/>
      <c r="D45" s="22" t="s">
        <v>30</v>
      </c>
      <c r="E45" s="19">
        <v>3468637.321624588</v>
      </c>
      <c r="F45" s="19">
        <v>2947941.6445623343</v>
      </c>
      <c r="G45" s="19">
        <v>3369600</v>
      </c>
      <c r="H45" s="19">
        <v>3459645.9624976325</v>
      </c>
      <c r="I45" s="19">
        <v>3758316.48960739</v>
      </c>
      <c r="J45" s="19">
        <v>2992200</v>
      </c>
      <c r="K45" s="19">
        <v>3676298.023715415</v>
      </c>
      <c r="L45" s="19">
        <v>3505007.0073644277</v>
      </c>
      <c r="M45" s="19">
        <v>3366800</v>
      </c>
      <c r="N45" s="19">
        <v>3595600</v>
      </c>
      <c r="O45" s="19">
        <v>3000200</v>
      </c>
      <c r="P45" s="19">
        <v>3170400</v>
      </c>
      <c r="Q45" s="20">
        <f>+SUM(E45:P45)</f>
        <v>40310646.449371785</v>
      </c>
    </row>
    <row r="46" spans="1:17" ht="13.5" customHeight="1">
      <c r="A46" s="18"/>
      <c r="B46" s="18"/>
      <c r="C46" s="18"/>
      <c r="D46" s="22" t="s">
        <v>31</v>
      </c>
      <c r="E46" s="19">
        <v>4604162.678375412</v>
      </c>
      <c r="F46" s="19">
        <v>4203858.355437666</v>
      </c>
      <c r="G46" s="19">
        <v>4250600</v>
      </c>
      <c r="H46" s="19">
        <v>5352954.037502367</v>
      </c>
      <c r="I46" s="19">
        <v>4677283.51039261</v>
      </c>
      <c r="J46" s="19">
        <v>4179800</v>
      </c>
      <c r="K46" s="19">
        <v>5529101.976284585</v>
      </c>
      <c r="L46" s="19">
        <v>4284592.992635572</v>
      </c>
      <c r="M46" s="19">
        <v>5308600</v>
      </c>
      <c r="N46" s="19">
        <v>5190200</v>
      </c>
      <c r="O46" s="19">
        <v>4579200</v>
      </c>
      <c r="P46" s="19">
        <v>4533400</v>
      </c>
      <c r="Q46" s="20">
        <f>+SUM(E46:P46)</f>
        <v>56693753.550628215</v>
      </c>
    </row>
    <row r="47" spans="1:17" ht="13.5" customHeight="1">
      <c r="A47" s="18"/>
      <c r="B47" s="18"/>
      <c r="C47" s="18"/>
      <c r="D47" s="22" t="s">
        <v>32</v>
      </c>
      <c r="E47" s="19">
        <f aca="true" t="shared" si="3" ref="E47:Q47">+E45+E46</f>
        <v>8072800</v>
      </c>
      <c r="F47" s="19">
        <f t="shared" si="3"/>
        <v>7151800</v>
      </c>
      <c r="G47" s="19">
        <f t="shared" si="3"/>
        <v>7620200</v>
      </c>
      <c r="H47" s="19">
        <f t="shared" si="3"/>
        <v>8812600</v>
      </c>
      <c r="I47" s="19">
        <f t="shared" si="3"/>
        <v>8435600</v>
      </c>
      <c r="J47" s="19">
        <f t="shared" si="3"/>
        <v>7172000</v>
      </c>
      <c r="K47" s="19">
        <f t="shared" si="3"/>
        <v>9205400</v>
      </c>
      <c r="L47" s="19">
        <f t="shared" si="3"/>
        <v>7789600</v>
      </c>
      <c r="M47" s="19">
        <f t="shared" si="3"/>
        <v>8675400</v>
      </c>
      <c r="N47" s="19">
        <f t="shared" si="3"/>
        <v>8785800</v>
      </c>
      <c r="O47" s="19">
        <f t="shared" si="3"/>
        <v>7579400</v>
      </c>
      <c r="P47" s="19">
        <f t="shared" si="3"/>
        <v>7703800</v>
      </c>
      <c r="Q47" s="19">
        <f t="shared" si="3"/>
        <v>97004400</v>
      </c>
    </row>
    <row r="48" spans="1:17" ht="13.5" customHeight="1">
      <c r="A48" s="18"/>
      <c r="B48" s="18"/>
      <c r="C48" s="18"/>
      <c r="D48" s="22" t="s">
        <v>33</v>
      </c>
      <c r="E48" s="19">
        <v>15797.473326015366</v>
      </c>
      <c r="F48" s="19">
        <v>15813.059712540868</v>
      </c>
      <c r="G48" s="19">
        <v>15636</v>
      </c>
      <c r="H48" s="19">
        <v>16556.048285876634</v>
      </c>
      <c r="I48" s="19">
        <v>16318.937459584298</v>
      </c>
      <c r="J48" s="19">
        <v>13854.4</v>
      </c>
      <c r="K48" s="19">
        <v>17152.340802177154</v>
      </c>
      <c r="L48" s="19">
        <v>17500.587011827716</v>
      </c>
      <c r="M48" s="19">
        <v>15003.6</v>
      </c>
      <c r="N48" s="19">
        <v>14987.4</v>
      </c>
      <c r="O48" s="19">
        <v>16007.2</v>
      </c>
      <c r="P48" s="19">
        <v>14207.2</v>
      </c>
      <c r="Q48" s="20">
        <f>+SUM(E48:P48)</f>
        <v>188834.24659802206</v>
      </c>
    </row>
    <row r="49" spans="1:17" ht="13.5" customHeight="1">
      <c r="A49" s="18"/>
      <c r="B49" s="18"/>
      <c r="C49" s="18"/>
      <c r="D49" s="22" t="s">
        <v>34</v>
      </c>
      <c r="E49" s="19">
        <v>15270.531064763996</v>
      </c>
      <c r="F49" s="19">
        <v>14278.588637345014</v>
      </c>
      <c r="G49" s="19">
        <v>15323.2</v>
      </c>
      <c r="H49" s="19">
        <v>18075.315865900622</v>
      </c>
      <c r="I49" s="19">
        <v>15565.641570438798</v>
      </c>
      <c r="J49" s="19">
        <v>13576.6</v>
      </c>
      <c r="K49" s="19">
        <v>16492.39131730707</v>
      </c>
      <c r="L49" s="19">
        <v>15176.066413746932</v>
      </c>
      <c r="M49" s="19">
        <v>14605.2</v>
      </c>
      <c r="N49" s="19">
        <v>16752.4</v>
      </c>
      <c r="O49" s="19">
        <v>14524</v>
      </c>
      <c r="P49" s="19">
        <v>13903</v>
      </c>
      <c r="Q49" s="20">
        <v>183542.93486950244</v>
      </c>
    </row>
    <row r="50" spans="1:16" ht="13.5" customHeight="1">
      <c r="A50" s="18"/>
      <c r="B50" s="18"/>
      <c r="C50" s="18"/>
      <c r="D50" s="23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7" ht="13.5" customHeight="1">
      <c r="A51" s="18" t="s">
        <v>12</v>
      </c>
      <c r="B51" s="18" t="s">
        <v>19</v>
      </c>
      <c r="C51" s="18" t="s">
        <v>23</v>
      </c>
      <c r="D51" s="21" t="s">
        <v>27</v>
      </c>
      <c r="E51" s="19">
        <v>1167</v>
      </c>
      <c r="F51" s="19">
        <v>1167</v>
      </c>
      <c r="G51" s="19">
        <v>1167</v>
      </c>
      <c r="H51" s="2">
        <v>1167</v>
      </c>
      <c r="I51" s="19">
        <v>1167</v>
      </c>
      <c r="J51" s="19">
        <v>1167</v>
      </c>
      <c r="K51" s="19">
        <v>1167</v>
      </c>
      <c r="L51" s="19">
        <v>1167</v>
      </c>
      <c r="M51" s="19">
        <v>1167</v>
      </c>
      <c r="N51" s="19">
        <v>1167</v>
      </c>
      <c r="O51" s="19">
        <v>1167</v>
      </c>
      <c r="P51" s="2">
        <v>1167</v>
      </c>
      <c r="Q51" s="20">
        <f>+SUM(E51:P51)</f>
        <v>14004</v>
      </c>
    </row>
    <row r="52" spans="1:17" ht="13.5" customHeight="1">
      <c r="A52" s="18"/>
      <c r="B52" s="18"/>
      <c r="C52" s="18"/>
      <c r="D52" s="22" t="s">
        <v>28</v>
      </c>
      <c r="E52" s="19">
        <v>276985</v>
      </c>
      <c r="F52" s="2">
        <v>277838</v>
      </c>
      <c r="G52" s="2">
        <v>277080</v>
      </c>
      <c r="H52" s="2">
        <v>288569</v>
      </c>
      <c r="I52" s="2">
        <v>276893</v>
      </c>
      <c r="J52" s="2">
        <v>277264</v>
      </c>
      <c r="K52" s="2">
        <v>277393</v>
      </c>
      <c r="L52" s="2">
        <v>277730</v>
      </c>
      <c r="M52" s="2">
        <v>278346</v>
      </c>
      <c r="N52" s="2">
        <v>279144</v>
      </c>
      <c r="O52" s="2">
        <v>279046</v>
      </c>
      <c r="P52" s="2">
        <v>278699</v>
      </c>
      <c r="Q52" s="20">
        <f>+SUM(E52:P52)</f>
        <v>3344987</v>
      </c>
    </row>
    <row r="53" spans="1:15" ht="13.5" customHeight="1">
      <c r="A53" s="18"/>
      <c r="B53" s="18"/>
      <c r="C53" s="18"/>
      <c r="D53" s="23"/>
      <c r="E53" s="19"/>
      <c r="F53" s="19"/>
      <c r="G53" s="19"/>
      <c r="I53" s="19"/>
      <c r="J53" s="19"/>
      <c r="K53" s="19"/>
      <c r="L53" s="19"/>
      <c r="M53" s="19"/>
      <c r="N53" s="19"/>
      <c r="O53" s="19"/>
    </row>
    <row r="54" spans="1:17" ht="13.5" customHeight="1">
      <c r="A54" s="18" t="s">
        <v>13</v>
      </c>
      <c r="B54" s="18"/>
      <c r="C54" s="18"/>
      <c r="D54" s="21" t="s">
        <v>27</v>
      </c>
      <c r="E54" s="19">
        <f aca="true" t="shared" si="4" ref="E54:Q54">+E6+E9+E12+E15+E19+E23+E30+E37+E44+E51</f>
        <v>36427</v>
      </c>
      <c r="F54" s="19">
        <f t="shared" si="4"/>
        <v>36404</v>
      </c>
      <c r="G54" s="19">
        <f t="shared" si="4"/>
        <v>36351</v>
      </c>
      <c r="H54" s="19">
        <f t="shared" si="4"/>
        <v>36480</v>
      </c>
      <c r="I54" s="19">
        <f t="shared" si="4"/>
        <v>36647</v>
      </c>
      <c r="J54" s="19">
        <f t="shared" si="4"/>
        <v>36696</v>
      </c>
      <c r="K54" s="19">
        <f t="shared" si="4"/>
        <v>36735</v>
      </c>
      <c r="L54" s="19">
        <f t="shared" si="4"/>
        <v>36773</v>
      </c>
      <c r="M54" s="19">
        <f t="shared" si="4"/>
        <v>36809</v>
      </c>
      <c r="N54" s="19">
        <f t="shared" si="4"/>
        <v>36930</v>
      </c>
      <c r="O54" s="19">
        <f t="shared" si="4"/>
        <v>36432</v>
      </c>
      <c r="P54" s="19">
        <f t="shared" si="4"/>
        <v>36874</v>
      </c>
      <c r="Q54" s="20">
        <f t="shared" si="4"/>
        <v>439558</v>
      </c>
    </row>
    <row r="55" spans="1:17" ht="13.5" customHeight="1">
      <c r="A55" s="18"/>
      <c r="B55" s="18"/>
      <c r="C55" s="18"/>
      <c r="D55" s="22" t="s">
        <v>28</v>
      </c>
      <c r="E55" s="19">
        <f aca="true" t="shared" si="5" ref="E55:Q55">+E7+E10+E13+E16+E20+E24+E31+E38+E45+E52+E25+E32+E39+E46</f>
        <v>48364452.000000015</v>
      </c>
      <c r="F55" s="19">
        <f t="shared" si="5"/>
        <v>44903495</v>
      </c>
      <c r="G55" s="19">
        <f t="shared" si="5"/>
        <v>43793605.99999999</v>
      </c>
      <c r="H55" s="19">
        <f t="shared" si="5"/>
        <v>44418166</v>
      </c>
      <c r="I55" s="19">
        <f t="shared" si="5"/>
        <v>42442783</v>
      </c>
      <c r="J55" s="19">
        <f t="shared" si="5"/>
        <v>39379879</v>
      </c>
      <c r="K55" s="19">
        <f t="shared" si="5"/>
        <v>43062009</v>
      </c>
      <c r="L55" s="19">
        <f t="shared" si="5"/>
        <v>41647720</v>
      </c>
      <c r="M55" s="19">
        <f t="shared" si="5"/>
        <v>43087819</v>
      </c>
      <c r="N55" s="19">
        <f t="shared" si="5"/>
        <v>44396221</v>
      </c>
      <c r="O55" s="19">
        <f t="shared" si="5"/>
        <v>42660149</v>
      </c>
      <c r="P55" s="19">
        <f t="shared" si="5"/>
        <v>49326577</v>
      </c>
      <c r="Q55" s="20">
        <f t="shared" si="5"/>
        <v>527482876</v>
      </c>
    </row>
    <row r="56" spans="1:4" ht="15">
      <c r="A56" s="15"/>
      <c r="B56" s="15"/>
      <c r="C56" s="16"/>
      <c r="D56" s="22"/>
    </row>
    <row r="57" spans="1:16" ht="13.5" customHeight="1">
      <c r="A57" s="18"/>
      <c r="B57" s="18"/>
      <c r="C57" s="18"/>
      <c r="D57" s="23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7" ht="13.5" customHeight="1">
      <c r="A58" s="24"/>
      <c r="B58" s="24"/>
      <c r="C58" s="24"/>
      <c r="D58" s="25"/>
      <c r="E58" s="26"/>
      <c r="F58" s="26"/>
      <c r="G58" s="26"/>
      <c r="H58" s="14"/>
      <c r="I58" s="26"/>
      <c r="J58" s="26"/>
      <c r="K58" s="26"/>
      <c r="L58" s="26"/>
      <c r="M58" s="26"/>
      <c r="N58" s="26"/>
      <c r="O58" s="26"/>
      <c r="P58" s="26"/>
      <c r="Q58" s="14"/>
    </row>
    <row r="59" spans="1:4" ht="18">
      <c r="A59" s="27" t="s">
        <v>14</v>
      </c>
      <c r="B59" s="28"/>
      <c r="C59" s="29"/>
      <c r="D59" s="21"/>
    </row>
    <row r="60" spans="1:4" ht="18">
      <c r="A60" s="27"/>
      <c r="B60" s="28"/>
      <c r="C60" s="29"/>
      <c r="D60" s="21"/>
    </row>
    <row r="61" spans="1:17" ht="18">
      <c r="A61" s="27" t="s">
        <v>15</v>
      </c>
      <c r="B61" s="28"/>
      <c r="C61" s="28"/>
      <c r="D61" s="21" t="s">
        <v>27</v>
      </c>
      <c r="E61" s="2">
        <f aca="true" t="shared" si="6" ref="E61:Q61">+E6+E9+E12+E51</f>
        <v>36195</v>
      </c>
      <c r="F61" s="2">
        <f t="shared" si="6"/>
        <v>36180</v>
      </c>
      <c r="G61" s="2">
        <f t="shared" si="6"/>
        <v>36125</v>
      </c>
      <c r="H61" s="2">
        <f t="shared" si="6"/>
        <v>36253</v>
      </c>
      <c r="I61" s="2">
        <f t="shared" si="6"/>
        <v>36420</v>
      </c>
      <c r="J61" s="2">
        <f t="shared" si="6"/>
        <v>36469</v>
      </c>
      <c r="K61" s="2">
        <f t="shared" si="6"/>
        <v>36507</v>
      </c>
      <c r="L61" s="2">
        <f t="shared" si="6"/>
        <v>36541</v>
      </c>
      <c r="M61" s="2">
        <f t="shared" si="6"/>
        <v>36579</v>
      </c>
      <c r="N61" s="2">
        <f t="shared" si="6"/>
        <v>36700</v>
      </c>
      <c r="O61" s="2">
        <f t="shared" si="6"/>
        <v>36205</v>
      </c>
      <c r="P61" s="2">
        <f t="shared" si="6"/>
        <v>36644</v>
      </c>
      <c r="Q61" s="2">
        <f t="shared" si="6"/>
        <v>436818</v>
      </c>
    </row>
    <row r="62" spans="1:17" ht="18">
      <c r="A62" s="28"/>
      <c r="B62" s="28"/>
      <c r="C62" s="28"/>
      <c r="D62" s="22" t="s">
        <v>28</v>
      </c>
      <c r="E62" s="2">
        <f aca="true" t="shared" si="7" ref="E62:Q62">+E7+E10+E13+E52</f>
        <v>25489941</v>
      </c>
      <c r="F62" s="2">
        <f t="shared" si="7"/>
        <v>24362712</v>
      </c>
      <c r="G62" s="2">
        <f t="shared" si="7"/>
        <v>21887467</v>
      </c>
      <c r="H62" s="2">
        <f t="shared" si="7"/>
        <v>21231963</v>
      </c>
      <c r="I62" s="2">
        <f t="shared" si="7"/>
        <v>20218179</v>
      </c>
      <c r="J62" s="2">
        <f t="shared" si="7"/>
        <v>19290954</v>
      </c>
      <c r="K62" s="2">
        <f t="shared" si="7"/>
        <v>19804946</v>
      </c>
      <c r="L62" s="2">
        <f t="shared" si="7"/>
        <v>19907203</v>
      </c>
      <c r="M62" s="2">
        <f t="shared" si="7"/>
        <v>19405432</v>
      </c>
      <c r="N62" s="2">
        <f t="shared" si="7"/>
        <v>20401874</v>
      </c>
      <c r="O62" s="2">
        <f t="shared" si="7"/>
        <v>22096857</v>
      </c>
      <c r="P62" s="2">
        <f t="shared" si="7"/>
        <v>25375249</v>
      </c>
      <c r="Q62" s="2">
        <f t="shared" si="7"/>
        <v>259472777</v>
      </c>
    </row>
    <row r="63" spans="1:4" ht="18">
      <c r="A63" s="28"/>
      <c r="B63" s="28"/>
      <c r="C63" s="28"/>
      <c r="D63" s="21"/>
    </row>
    <row r="64" spans="1:17" ht="18">
      <c r="A64" s="27" t="s">
        <v>16</v>
      </c>
      <c r="B64" s="28"/>
      <c r="C64" s="28"/>
      <c r="D64" s="21" t="s">
        <v>27</v>
      </c>
      <c r="E64" s="2">
        <f aca="true" t="shared" si="8" ref="E64:Q64">+E15+E19</f>
        <v>217</v>
      </c>
      <c r="F64" s="2">
        <f t="shared" si="8"/>
        <v>209</v>
      </c>
      <c r="G64" s="2">
        <f t="shared" si="8"/>
        <v>211</v>
      </c>
      <c r="H64" s="2">
        <f t="shared" si="8"/>
        <v>212</v>
      </c>
      <c r="I64" s="2">
        <f t="shared" si="8"/>
        <v>213</v>
      </c>
      <c r="J64" s="2">
        <f t="shared" si="8"/>
        <v>213</v>
      </c>
      <c r="K64" s="2">
        <f t="shared" si="8"/>
        <v>213</v>
      </c>
      <c r="L64" s="2">
        <f t="shared" si="8"/>
        <v>217</v>
      </c>
      <c r="M64" s="2">
        <f t="shared" si="8"/>
        <v>216</v>
      </c>
      <c r="N64" s="2">
        <f t="shared" si="8"/>
        <v>215</v>
      </c>
      <c r="O64" s="2">
        <f t="shared" si="8"/>
        <v>212</v>
      </c>
      <c r="P64" s="2">
        <f t="shared" si="8"/>
        <v>215</v>
      </c>
      <c r="Q64" s="2">
        <f t="shared" si="8"/>
        <v>2563</v>
      </c>
    </row>
    <row r="65" spans="1:17" ht="18">
      <c r="A65" s="27"/>
      <c r="B65" s="28"/>
      <c r="C65" s="28"/>
      <c r="D65" s="22" t="s">
        <v>28</v>
      </c>
      <c r="E65" s="2">
        <f aca="true" t="shared" si="9" ref="E65:Q65">+E16+E20</f>
        <v>9188524</v>
      </c>
      <c r="F65" s="2">
        <f t="shared" si="9"/>
        <v>8220386</v>
      </c>
      <c r="G65" s="2">
        <f t="shared" si="9"/>
        <v>8370146</v>
      </c>
      <c r="H65" s="2">
        <f t="shared" si="9"/>
        <v>8733471</v>
      </c>
      <c r="I65" s="2">
        <f t="shared" si="9"/>
        <v>8242918</v>
      </c>
      <c r="J65" s="2">
        <f t="shared" si="9"/>
        <v>7465783</v>
      </c>
      <c r="K65" s="2">
        <f t="shared" si="9"/>
        <v>8934044</v>
      </c>
      <c r="L65" s="2">
        <f t="shared" si="9"/>
        <v>8914362</v>
      </c>
      <c r="M65" s="2">
        <f t="shared" si="9"/>
        <v>9122617</v>
      </c>
      <c r="N65" s="2">
        <f t="shared" si="9"/>
        <v>9037093</v>
      </c>
      <c r="O65" s="2">
        <f t="shared" si="9"/>
        <v>7937990</v>
      </c>
      <c r="P65" s="2">
        <f t="shared" si="9"/>
        <v>9673022</v>
      </c>
      <c r="Q65" s="2">
        <f t="shared" si="9"/>
        <v>103840356</v>
      </c>
    </row>
    <row r="66" spans="1:17" ht="18">
      <c r="A66" s="27"/>
      <c r="B66" s="28"/>
      <c r="C66" s="28"/>
      <c r="D66" s="22" t="s">
        <v>29</v>
      </c>
      <c r="E66" s="2">
        <f aca="true" t="shared" si="10" ref="E66:Q66">+E17+E21</f>
        <v>25434.38</v>
      </c>
      <c r="F66" s="2">
        <f t="shared" si="10"/>
        <v>24561.672</v>
      </c>
      <c r="G66" s="2">
        <f t="shared" si="10"/>
        <v>24229.466</v>
      </c>
      <c r="H66" s="2">
        <f t="shared" si="10"/>
        <v>23877.691</v>
      </c>
      <c r="I66" s="2">
        <f t="shared" si="10"/>
        <v>24184.318</v>
      </c>
      <c r="J66" s="2">
        <f t="shared" si="10"/>
        <v>24998.752</v>
      </c>
      <c r="K66" s="2">
        <f t="shared" si="10"/>
        <v>23639.391</v>
      </c>
      <c r="L66" s="2">
        <f t="shared" si="10"/>
        <v>26079.133</v>
      </c>
      <c r="M66" s="2">
        <f t="shared" si="10"/>
        <v>26910.537</v>
      </c>
      <c r="N66" s="2">
        <f t="shared" si="10"/>
        <v>26520.906021840587</v>
      </c>
      <c r="O66" s="2">
        <f t="shared" si="10"/>
        <v>25040.55281253082</v>
      </c>
      <c r="P66" s="2">
        <f t="shared" si="10"/>
        <v>25622.135000000002</v>
      </c>
      <c r="Q66" s="2">
        <f t="shared" si="10"/>
        <v>301098.93383437145</v>
      </c>
    </row>
    <row r="67" spans="1:4" ht="18">
      <c r="A67" s="27"/>
      <c r="B67" s="28"/>
      <c r="C67" s="28"/>
      <c r="D67" s="22"/>
    </row>
    <row r="68" spans="1:17" ht="18">
      <c r="A68" s="27" t="s">
        <v>17</v>
      </c>
      <c r="B68" s="28"/>
      <c r="C68" s="28"/>
      <c r="D68" s="21" t="s">
        <v>27</v>
      </c>
      <c r="E68" s="2">
        <f aca="true" t="shared" si="11" ref="E68:Q68">+E23+E30+E37+E44</f>
        <v>15</v>
      </c>
      <c r="F68" s="2">
        <f t="shared" si="11"/>
        <v>15</v>
      </c>
      <c r="G68" s="2">
        <f t="shared" si="11"/>
        <v>15</v>
      </c>
      <c r="H68" s="2">
        <f t="shared" si="11"/>
        <v>15</v>
      </c>
      <c r="I68" s="2">
        <f t="shared" si="11"/>
        <v>14</v>
      </c>
      <c r="J68" s="2">
        <f t="shared" si="11"/>
        <v>14</v>
      </c>
      <c r="K68" s="2">
        <f t="shared" si="11"/>
        <v>15</v>
      </c>
      <c r="L68" s="2">
        <f t="shared" si="11"/>
        <v>15</v>
      </c>
      <c r="M68" s="2">
        <f t="shared" si="11"/>
        <v>14</v>
      </c>
      <c r="N68" s="2">
        <f t="shared" si="11"/>
        <v>15</v>
      </c>
      <c r="O68" s="2">
        <f t="shared" si="11"/>
        <v>15</v>
      </c>
      <c r="P68" s="2">
        <f t="shared" si="11"/>
        <v>15</v>
      </c>
      <c r="Q68" s="2">
        <f t="shared" si="11"/>
        <v>177</v>
      </c>
    </row>
    <row r="69" spans="1:17" ht="15">
      <c r="A69" s="30"/>
      <c r="B69" s="30"/>
      <c r="C69" s="31"/>
      <c r="D69" s="22" t="s">
        <v>30</v>
      </c>
      <c r="E69" s="2">
        <f aca="true" t="shared" si="12" ref="E69:Q69">+E24+E31+E38+E45</f>
        <v>6490632.845756568</v>
      </c>
      <c r="F69" s="2">
        <f t="shared" si="12"/>
        <v>5819279.904009474</v>
      </c>
      <c r="G69" s="2">
        <f t="shared" si="12"/>
        <v>6687804.191897649</v>
      </c>
      <c r="H69" s="2">
        <f t="shared" si="12"/>
        <v>6401737.962497633</v>
      </c>
      <c r="I69" s="2">
        <f t="shared" si="12"/>
        <v>6832226.48960739</v>
      </c>
      <c r="J69" s="2">
        <f t="shared" si="12"/>
        <v>6082175</v>
      </c>
      <c r="K69" s="2">
        <f t="shared" si="12"/>
        <v>6482046.023715415</v>
      </c>
      <c r="L69" s="2">
        <f t="shared" si="12"/>
        <v>6363033.007364428</v>
      </c>
      <c r="M69" s="2">
        <f t="shared" si="12"/>
        <v>6585288</v>
      </c>
      <c r="N69" s="2">
        <f t="shared" si="12"/>
        <v>6977556</v>
      </c>
      <c r="O69" s="2">
        <f t="shared" si="12"/>
        <v>5649598</v>
      </c>
      <c r="P69" s="2">
        <f t="shared" si="12"/>
        <v>6700212.058705706</v>
      </c>
      <c r="Q69" s="2">
        <f t="shared" si="12"/>
        <v>77071589.48355426</v>
      </c>
    </row>
    <row r="70" spans="1:17" ht="15">
      <c r="A70" s="30"/>
      <c r="B70" s="30"/>
      <c r="C70" s="31"/>
      <c r="D70" s="22" t="s">
        <v>31</v>
      </c>
      <c r="E70" s="2">
        <f aca="true" t="shared" si="13" ref="E70:Q70">+E25+E32+E39+E46</f>
        <v>7195354.154243433</v>
      </c>
      <c r="F70" s="2">
        <f t="shared" si="13"/>
        <v>6501117.095990526</v>
      </c>
      <c r="G70" s="2">
        <f t="shared" si="13"/>
        <v>6848188.808102345</v>
      </c>
      <c r="H70" s="2">
        <f t="shared" si="13"/>
        <v>8050994.037502367</v>
      </c>
      <c r="I70" s="2">
        <f t="shared" si="13"/>
        <v>7149459.51039261</v>
      </c>
      <c r="J70" s="2">
        <f t="shared" si="13"/>
        <v>6540967</v>
      </c>
      <c r="K70" s="2">
        <f t="shared" si="13"/>
        <v>7840972.976284585</v>
      </c>
      <c r="L70" s="2">
        <f t="shared" si="13"/>
        <v>6463121.992635572</v>
      </c>
      <c r="M70" s="2">
        <f t="shared" si="13"/>
        <v>7974482</v>
      </c>
      <c r="N70" s="2">
        <f t="shared" si="13"/>
        <v>7979698</v>
      </c>
      <c r="O70" s="2">
        <f t="shared" si="13"/>
        <v>6975704</v>
      </c>
      <c r="P70" s="2">
        <f t="shared" si="13"/>
        <v>7578093.941294294</v>
      </c>
      <c r="Q70" s="2">
        <f t="shared" si="13"/>
        <v>87098153.51644573</v>
      </c>
    </row>
    <row r="71" spans="1:17" ht="15">
      <c r="A71" s="30"/>
      <c r="B71" s="30"/>
      <c r="C71" s="31"/>
      <c r="D71" s="22" t="s">
        <v>32</v>
      </c>
      <c r="E71" s="19">
        <f aca="true" t="shared" si="14" ref="E71:Q71">+E69+E70</f>
        <v>13685987</v>
      </c>
      <c r="F71" s="19">
        <f t="shared" si="14"/>
        <v>12320397</v>
      </c>
      <c r="G71" s="19">
        <f t="shared" si="14"/>
        <v>13535992.999999994</v>
      </c>
      <c r="H71" s="19">
        <f t="shared" si="14"/>
        <v>14452732</v>
      </c>
      <c r="I71" s="19">
        <f t="shared" si="14"/>
        <v>13981686</v>
      </c>
      <c r="J71" s="19">
        <f t="shared" si="14"/>
        <v>12623142</v>
      </c>
      <c r="K71" s="19">
        <f t="shared" si="14"/>
        <v>14323019</v>
      </c>
      <c r="L71" s="19">
        <f t="shared" si="14"/>
        <v>12826155</v>
      </c>
      <c r="M71" s="19">
        <f t="shared" si="14"/>
        <v>14559770</v>
      </c>
      <c r="N71" s="19">
        <f t="shared" si="14"/>
        <v>14957254</v>
      </c>
      <c r="O71" s="19">
        <f t="shared" si="14"/>
        <v>12625302</v>
      </c>
      <c r="P71" s="19">
        <f t="shared" si="14"/>
        <v>14278306</v>
      </c>
      <c r="Q71" s="19">
        <f t="shared" si="14"/>
        <v>164169743</v>
      </c>
    </row>
    <row r="72" spans="1:17" ht="15">
      <c r="A72" s="30"/>
      <c r="B72" s="30"/>
      <c r="C72" s="31"/>
      <c r="D72" s="22" t="s">
        <v>33</v>
      </c>
      <c r="E72" s="2">
        <f aca="true" t="shared" si="15" ref="E72:Q72">+E27+E34+E41+E48</f>
        <v>33271.40669586201</v>
      </c>
      <c r="F72" s="2">
        <f t="shared" si="15"/>
        <v>33299.814614761126</v>
      </c>
      <c r="G72" s="2">
        <f t="shared" si="15"/>
        <v>32468.477420042644</v>
      </c>
      <c r="H72" s="2">
        <f t="shared" si="15"/>
        <v>32754.618285876633</v>
      </c>
      <c r="I72" s="2">
        <f t="shared" si="15"/>
        <v>32529.9974595843</v>
      </c>
      <c r="J72" s="2">
        <f t="shared" si="15"/>
        <v>29847.129999999997</v>
      </c>
      <c r="K72" s="2">
        <f t="shared" si="15"/>
        <v>33292.50080217715</v>
      </c>
      <c r="L72" s="2">
        <f t="shared" si="15"/>
        <v>33700.88701182771</v>
      </c>
      <c r="M72" s="2">
        <f t="shared" si="15"/>
        <v>31485.156000000003</v>
      </c>
      <c r="N72" s="2">
        <f t="shared" si="15"/>
        <v>32024.732000000004</v>
      </c>
      <c r="O72" s="2">
        <f t="shared" si="15"/>
        <v>33116.263999999996</v>
      </c>
      <c r="P72" s="2">
        <f t="shared" si="15"/>
        <v>31479.742000000002</v>
      </c>
      <c r="Q72" s="2">
        <f t="shared" si="15"/>
        <v>389270.72629013157</v>
      </c>
    </row>
    <row r="73" spans="1:17" ht="15">
      <c r="A73" s="30"/>
      <c r="B73" s="30"/>
      <c r="C73" s="31"/>
      <c r="D73" s="22" t="s">
        <v>34</v>
      </c>
      <c r="E73" s="2">
        <f aca="true" t="shared" si="16" ref="E73:Q73">+E28+E35+E42+E49</f>
        <v>32009.336568315743</v>
      </c>
      <c r="F73" s="2">
        <f t="shared" si="16"/>
        <v>31145.917242329575</v>
      </c>
      <c r="G73" s="2">
        <f t="shared" si="16"/>
        <v>31629.703326226012</v>
      </c>
      <c r="H73" s="2">
        <f t="shared" si="16"/>
        <v>34266.27586590062</v>
      </c>
      <c r="I73" s="2">
        <f t="shared" si="16"/>
        <v>31192.7315704388</v>
      </c>
      <c r="J73" s="2">
        <f t="shared" si="16"/>
        <v>28984.68</v>
      </c>
      <c r="K73" s="2">
        <f t="shared" si="16"/>
        <v>31880.671317307068</v>
      </c>
      <c r="L73" s="2">
        <f t="shared" si="16"/>
        <v>30847.786413746933</v>
      </c>
      <c r="M73" s="2">
        <f t="shared" si="16"/>
        <v>30083.994</v>
      </c>
      <c r="N73" s="2">
        <f t="shared" si="16"/>
        <v>33155.874</v>
      </c>
      <c r="O73" s="2">
        <f t="shared" si="16"/>
        <v>30613.046000000002</v>
      </c>
      <c r="P73" s="2">
        <f t="shared" si="16"/>
        <v>30217.482</v>
      </c>
      <c r="Q73" s="2">
        <f t="shared" si="16"/>
        <v>376027.49830426474</v>
      </c>
    </row>
    <row r="74" ht="15">
      <c r="D74" s="32"/>
    </row>
    <row r="75" ht="15">
      <c r="D75" s="32"/>
    </row>
    <row r="76" ht="15">
      <c r="D76" s="32"/>
    </row>
    <row r="77" ht="15">
      <c r="D77" s="32"/>
    </row>
    <row r="78" ht="15">
      <c r="D78" s="32"/>
    </row>
    <row r="79" ht="15">
      <c r="D79" s="32"/>
    </row>
    <row r="80" ht="15">
      <c r="D80" s="32"/>
    </row>
    <row r="81" ht="15">
      <c r="D81" s="32"/>
    </row>
    <row r="82" ht="15">
      <c r="D82" s="32"/>
    </row>
    <row r="83" ht="15">
      <c r="D83" s="32"/>
    </row>
    <row r="84" ht="15">
      <c r="D84" s="32"/>
    </row>
    <row r="85" ht="15">
      <c r="D85" s="32"/>
    </row>
    <row r="86" ht="15">
      <c r="D86" s="32"/>
    </row>
    <row r="87" ht="15">
      <c r="D87" s="32"/>
    </row>
    <row r="88" ht="15">
      <c r="D88" s="32"/>
    </row>
    <row r="89" ht="15">
      <c r="D89" s="32"/>
    </row>
    <row r="90" ht="15">
      <c r="D90" s="32"/>
    </row>
  </sheetData>
  <printOptions horizontalCentered="1"/>
  <pageMargins left="0.5" right="0.5" top="0.5" bottom="0.5" header="0" footer="0"/>
  <pageSetup orientation="landscape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9"/>
  <sheetViews>
    <sheetView tabSelected="1" showOutlineSymbols="0" zoomScale="87" zoomScaleNormal="87" workbookViewId="0" topLeftCell="A40">
      <selection activeCell="D56" sqref="D56"/>
    </sheetView>
  </sheetViews>
  <sheetFormatPr defaultColWidth="8.88671875" defaultRowHeight="15"/>
  <cols>
    <col min="1" max="1" width="12.77734375" style="1" customWidth="1"/>
    <col min="2" max="2" width="9.77734375" style="1" customWidth="1"/>
    <col min="3" max="3" width="15.77734375" style="1" customWidth="1"/>
    <col min="4" max="4" width="12.77734375" style="1" customWidth="1"/>
    <col min="5" max="17" width="11.77734375" style="1" customWidth="1"/>
    <col min="18" max="16384" width="9.77734375" style="1" customWidth="1"/>
  </cols>
  <sheetData>
    <row r="1" spans="1:256" ht="17.25">
      <c r="A1" s="2"/>
      <c r="B1" s="2"/>
      <c r="C1" s="2"/>
      <c r="D1" s="2"/>
      <c r="E1" s="4" t="s">
        <v>35</v>
      </c>
      <c r="F1" s="2"/>
      <c r="G1" s="2"/>
      <c r="H1" s="5"/>
      <c r="I1" s="2"/>
      <c r="J1" s="2"/>
      <c r="K1" s="5"/>
      <c r="L1" s="2"/>
      <c r="M1" s="2"/>
      <c r="N1" s="2"/>
      <c r="O1" s="2"/>
      <c r="P1" s="5" t="s">
        <v>49</v>
      </c>
      <c r="Q1" s="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7.25">
      <c r="A2" s="2"/>
      <c r="B2" s="2"/>
      <c r="C2" s="2"/>
      <c r="D2" s="2"/>
      <c r="E2" s="4" t="s">
        <v>36</v>
      </c>
      <c r="F2" s="2"/>
      <c r="G2" s="2"/>
      <c r="H2" s="5"/>
      <c r="I2" s="2"/>
      <c r="J2" s="2"/>
      <c r="K2" s="5"/>
      <c r="L2" s="2"/>
      <c r="M2" s="2"/>
      <c r="N2" s="2"/>
      <c r="O2" s="2"/>
      <c r="P2" s="2"/>
      <c r="Q2" s="2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8">
      <c r="A3" s="2"/>
      <c r="B3" s="2"/>
      <c r="C3" s="2"/>
      <c r="D3" s="33"/>
      <c r="E3" s="33" t="s">
        <v>52</v>
      </c>
      <c r="F3" s="33"/>
      <c r="G3" s="33"/>
      <c r="H3" s="2"/>
      <c r="I3" s="2"/>
      <c r="J3" s="2"/>
      <c r="K3" s="5"/>
      <c r="L3" s="2"/>
      <c r="M3" s="2"/>
      <c r="N3" s="2"/>
      <c r="O3" s="2"/>
      <c r="P3" s="2"/>
      <c r="Q3" s="2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3.5" customHeight="1">
      <c r="A5" s="9" t="s">
        <v>1</v>
      </c>
      <c r="B5" s="9" t="s">
        <v>18</v>
      </c>
      <c r="C5" s="9" t="s">
        <v>22</v>
      </c>
      <c r="D5" s="9"/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46</v>
      </c>
      <c r="N5" s="9" t="s">
        <v>47</v>
      </c>
      <c r="O5" s="9" t="s">
        <v>48</v>
      </c>
      <c r="P5" s="9" t="s">
        <v>50</v>
      </c>
      <c r="Q5" s="9" t="s">
        <v>13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 customHeight="1">
      <c r="A6" s="11" t="s">
        <v>2</v>
      </c>
      <c r="B6" s="34" t="s">
        <v>19</v>
      </c>
      <c r="C6" s="34" t="s">
        <v>23</v>
      </c>
      <c r="D6" s="35" t="s">
        <v>27</v>
      </c>
      <c r="E6" s="26">
        <v>23894</v>
      </c>
      <c r="F6" s="26">
        <v>24013</v>
      </c>
      <c r="G6" s="26">
        <v>24236</v>
      </c>
      <c r="H6" s="26">
        <v>24399</v>
      </c>
      <c r="I6" s="26">
        <v>24562</v>
      </c>
      <c r="J6" s="26">
        <v>24667</v>
      </c>
      <c r="K6" s="26">
        <v>24921</v>
      </c>
      <c r="L6" s="26">
        <v>25213</v>
      </c>
      <c r="M6" s="26">
        <v>25500</v>
      </c>
      <c r="N6" s="26">
        <v>25783</v>
      </c>
      <c r="O6" s="26">
        <v>26089</v>
      </c>
      <c r="P6" s="26">
        <v>26620</v>
      </c>
      <c r="Q6" s="36">
        <f>+SUM(E6:P6)</f>
        <v>299897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 customHeight="1">
      <c r="A7" s="15" t="s">
        <v>3</v>
      </c>
      <c r="B7" s="18"/>
      <c r="C7" s="18"/>
      <c r="D7" s="22" t="s">
        <v>28</v>
      </c>
      <c r="E7" s="19">
        <v>14041709</v>
      </c>
      <c r="F7" s="19">
        <v>13155434</v>
      </c>
      <c r="G7" s="19">
        <v>11871520</v>
      </c>
      <c r="H7" s="19">
        <v>11548136</v>
      </c>
      <c r="I7" s="19">
        <v>11148516</v>
      </c>
      <c r="J7" s="19">
        <v>10904490</v>
      </c>
      <c r="K7" s="19">
        <v>11155017</v>
      </c>
      <c r="L7" s="19">
        <v>11537142</v>
      </c>
      <c r="M7" s="19">
        <v>11345991</v>
      </c>
      <c r="N7" s="19">
        <v>11481439</v>
      </c>
      <c r="O7" s="19">
        <v>12503802</v>
      </c>
      <c r="P7" s="19">
        <v>14480981</v>
      </c>
      <c r="Q7" s="20">
        <f>+SUM(E7:P7)</f>
        <v>145174177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5">
      <c r="A8" s="18"/>
      <c r="B8" s="18"/>
      <c r="C8" s="16"/>
      <c r="D8" s="37"/>
      <c r="E8" s="2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>
      <c r="A9" s="18" t="s">
        <v>4</v>
      </c>
      <c r="B9" s="18" t="s">
        <v>19</v>
      </c>
      <c r="C9" s="16" t="s">
        <v>23</v>
      </c>
      <c r="D9" s="22" t="s">
        <v>27</v>
      </c>
      <c r="E9" s="38">
        <v>4137</v>
      </c>
      <c r="F9" s="38">
        <v>4137</v>
      </c>
      <c r="G9" s="38">
        <v>4180</v>
      </c>
      <c r="H9" s="38">
        <v>4183</v>
      </c>
      <c r="I9" s="38">
        <v>4234</v>
      </c>
      <c r="J9" s="38">
        <v>4251</v>
      </c>
      <c r="K9" s="38">
        <v>4382</v>
      </c>
      <c r="L9" s="38">
        <v>4407</v>
      </c>
      <c r="M9" s="38">
        <v>4444</v>
      </c>
      <c r="N9" s="38">
        <v>4464</v>
      </c>
      <c r="O9" s="38">
        <v>4496</v>
      </c>
      <c r="P9" s="38">
        <v>4505</v>
      </c>
      <c r="Q9" s="20">
        <f>+SUM(E9:P9)</f>
        <v>51820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">
      <c r="A10" s="18"/>
      <c r="B10" s="18"/>
      <c r="C10" s="16"/>
      <c r="D10" s="22" t="s">
        <v>28</v>
      </c>
      <c r="E10" s="38">
        <v>5761761</v>
      </c>
      <c r="F10" s="38">
        <v>5670811</v>
      </c>
      <c r="G10" s="38">
        <v>5037044</v>
      </c>
      <c r="H10" s="38">
        <v>4943079</v>
      </c>
      <c r="I10" s="38">
        <v>4974111</v>
      </c>
      <c r="J10" s="38">
        <v>4702526</v>
      </c>
      <c r="K10" s="38">
        <v>4807784</v>
      </c>
      <c r="L10" s="38">
        <v>4720665</v>
      </c>
      <c r="M10" s="38">
        <v>4521422</v>
      </c>
      <c r="N10" s="38">
        <v>5266992</v>
      </c>
      <c r="O10" s="38">
        <v>5717424</v>
      </c>
      <c r="P10" s="38">
        <v>6556885</v>
      </c>
      <c r="Q10" s="20">
        <f>+SUM(E10:P10)</f>
        <v>62680504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">
      <c r="A11" s="18"/>
      <c r="B11" s="18"/>
      <c r="C11" s="16"/>
      <c r="D11" s="37"/>
      <c r="E11" s="2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">
      <c r="A12" s="39" t="s">
        <v>5</v>
      </c>
      <c r="B12" s="39" t="s">
        <v>19</v>
      </c>
      <c r="C12" s="18" t="s">
        <v>23</v>
      </c>
      <c r="D12" s="22" t="s">
        <v>27</v>
      </c>
      <c r="E12" s="38">
        <v>4</v>
      </c>
      <c r="F12" s="38">
        <v>4</v>
      </c>
      <c r="G12" s="38">
        <v>5</v>
      </c>
      <c r="H12" s="38">
        <v>5</v>
      </c>
      <c r="I12" s="38">
        <v>5</v>
      </c>
      <c r="J12" s="38">
        <v>5</v>
      </c>
      <c r="K12" s="38">
        <v>5</v>
      </c>
      <c r="L12" s="38">
        <v>5</v>
      </c>
      <c r="M12" s="38">
        <v>5</v>
      </c>
      <c r="N12" s="38">
        <v>5</v>
      </c>
      <c r="O12" s="38">
        <v>5</v>
      </c>
      <c r="P12" s="38">
        <v>5</v>
      </c>
      <c r="Q12" s="20">
        <f>+SUM(E12:P12)</f>
        <v>58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">
      <c r="A13" s="18"/>
      <c r="B13" s="18"/>
      <c r="C13" s="16"/>
      <c r="D13" s="22" t="s">
        <v>28</v>
      </c>
      <c r="E13" s="38">
        <v>25788</v>
      </c>
      <c r="F13" s="38">
        <v>25234</v>
      </c>
      <c r="G13" s="38">
        <v>35448</v>
      </c>
      <c r="H13" s="38">
        <v>43650</v>
      </c>
      <c r="I13" s="38">
        <v>41402</v>
      </c>
      <c r="J13" s="38">
        <v>36374</v>
      </c>
      <c r="K13" s="38">
        <v>35127</v>
      </c>
      <c r="L13" s="38">
        <v>33750</v>
      </c>
      <c r="M13" s="38">
        <v>36614</v>
      </c>
      <c r="N13" s="38">
        <v>37292</v>
      </c>
      <c r="O13" s="38">
        <v>35397</v>
      </c>
      <c r="P13" s="38">
        <v>41207</v>
      </c>
      <c r="Q13" s="20">
        <f>+SUM(E13:P13)</f>
        <v>427283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">
      <c r="A14" s="18"/>
      <c r="B14" s="18"/>
      <c r="C14" s="16"/>
      <c r="D14" s="40"/>
      <c r="E14" s="2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 customHeight="1">
      <c r="A15" s="39" t="s">
        <v>6</v>
      </c>
      <c r="B15" s="39" t="s">
        <v>20</v>
      </c>
      <c r="C15" s="18" t="s">
        <v>23</v>
      </c>
      <c r="D15" s="22" t="s">
        <v>27</v>
      </c>
      <c r="E15" s="19">
        <v>52</v>
      </c>
      <c r="F15" s="19">
        <v>47</v>
      </c>
      <c r="G15" s="19">
        <v>47</v>
      </c>
      <c r="H15" s="19">
        <v>48</v>
      </c>
      <c r="I15" s="19">
        <v>48</v>
      </c>
      <c r="J15" s="19">
        <v>48</v>
      </c>
      <c r="K15" s="19">
        <v>48</v>
      </c>
      <c r="L15" s="19">
        <v>49</v>
      </c>
      <c r="M15" s="19">
        <v>49</v>
      </c>
      <c r="N15" s="19">
        <v>48</v>
      </c>
      <c r="O15" s="19">
        <v>48</v>
      </c>
      <c r="P15" s="19">
        <v>51</v>
      </c>
      <c r="Q15" s="20">
        <f>+SUM(E15:P15)</f>
        <v>583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 customHeight="1">
      <c r="A16" s="18"/>
      <c r="B16" s="18"/>
      <c r="C16" s="16"/>
      <c r="D16" s="22" t="s">
        <v>28</v>
      </c>
      <c r="E16" s="19">
        <v>2085389</v>
      </c>
      <c r="F16" s="19">
        <v>2084243</v>
      </c>
      <c r="G16" s="19">
        <v>2045705</v>
      </c>
      <c r="H16" s="19">
        <v>2010149</v>
      </c>
      <c r="I16" s="19">
        <v>1880967</v>
      </c>
      <c r="J16" s="19">
        <v>1778599</v>
      </c>
      <c r="K16" s="19">
        <v>2156485</v>
      </c>
      <c r="L16" s="19">
        <v>2129305</v>
      </c>
      <c r="M16" s="19">
        <v>2053063</v>
      </c>
      <c r="N16" s="19">
        <v>1981482</v>
      </c>
      <c r="O16" s="19">
        <v>1868813</v>
      </c>
      <c r="P16" s="19">
        <v>2531616</v>
      </c>
      <c r="Q16" s="20">
        <f>+SUM(E16:P16)</f>
        <v>24605816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 customHeight="1">
      <c r="A17" s="18"/>
      <c r="B17" s="18"/>
      <c r="C17" s="16"/>
      <c r="D17" s="22" t="s">
        <v>29</v>
      </c>
      <c r="E17" s="19">
        <v>5760.779</v>
      </c>
      <c r="F17" s="19">
        <v>5811.436</v>
      </c>
      <c r="G17" s="19">
        <v>5620.418</v>
      </c>
      <c r="H17" s="19">
        <v>5435.131</v>
      </c>
      <c r="I17" s="19">
        <v>5453.364</v>
      </c>
      <c r="J17" s="19">
        <v>5533.605</v>
      </c>
      <c r="K17" s="19">
        <v>5321.249</v>
      </c>
      <c r="L17" s="19">
        <v>5759.29</v>
      </c>
      <c r="M17" s="19">
        <v>5904.862</v>
      </c>
      <c r="N17" s="19">
        <v>6087.503</v>
      </c>
      <c r="O17" s="19">
        <v>5686.368</v>
      </c>
      <c r="P17" s="19">
        <v>6295.251</v>
      </c>
      <c r="Q17" s="20">
        <f>+SUM(E17:P17)</f>
        <v>68669.25600000001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">
      <c r="A18" s="18"/>
      <c r="B18" s="18"/>
      <c r="C18" s="16"/>
      <c r="D18" s="3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5">
      <c r="A19" s="39" t="s">
        <v>7</v>
      </c>
      <c r="B19" s="39" t="s">
        <v>20</v>
      </c>
      <c r="C19" s="18" t="s">
        <v>24</v>
      </c>
      <c r="D19" s="22" t="s">
        <v>27</v>
      </c>
      <c r="E19" s="38">
        <v>2</v>
      </c>
      <c r="F19" s="38">
        <v>2</v>
      </c>
      <c r="G19" s="38">
        <v>2</v>
      </c>
      <c r="H19" s="38">
        <v>2</v>
      </c>
      <c r="I19" s="38">
        <v>2</v>
      </c>
      <c r="J19" s="38">
        <v>2</v>
      </c>
      <c r="K19" s="38">
        <v>2</v>
      </c>
      <c r="L19" s="38">
        <v>2</v>
      </c>
      <c r="M19" s="38">
        <v>2</v>
      </c>
      <c r="N19" s="38">
        <v>2</v>
      </c>
      <c r="O19" s="38">
        <v>2</v>
      </c>
      <c r="P19" s="38">
        <v>2</v>
      </c>
      <c r="Q19" s="20">
        <f>+SUM(E19:P19)</f>
        <v>24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">
      <c r="A20" s="18"/>
      <c r="B20" s="18"/>
      <c r="C20" s="16"/>
      <c r="D20" s="22" t="s">
        <v>28</v>
      </c>
      <c r="E20" s="38">
        <v>18900</v>
      </c>
      <c r="F20" s="38">
        <v>17500</v>
      </c>
      <c r="G20" s="38">
        <v>17900</v>
      </c>
      <c r="H20" s="38">
        <v>16700</v>
      </c>
      <c r="I20" s="38">
        <v>13000</v>
      </c>
      <c r="J20" s="38">
        <v>11500</v>
      </c>
      <c r="K20" s="38">
        <v>11900</v>
      </c>
      <c r="L20" s="38">
        <v>10800</v>
      </c>
      <c r="M20" s="38">
        <v>11000</v>
      </c>
      <c r="N20" s="38">
        <v>15700</v>
      </c>
      <c r="O20" s="38">
        <v>16200</v>
      </c>
      <c r="P20" s="38">
        <v>21800</v>
      </c>
      <c r="Q20" s="20">
        <f>+SUM(E20:P20)</f>
        <v>182900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">
      <c r="A21" s="18"/>
      <c r="B21" s="18"/>
      <c r="C21" s="16"/>
      <c r="D21" s="22" t="s">
        <v>29</v>
      </c>
      <c r="E21" s="38">
        <v>46.3</v>
      </c>
      <c r="F21" s="38">
        <v>50.6</v>
      </c>
      <c r="G21" s="38">
        <v>44.6</v>
      </c>
      <c r="H21" s="38">
        <v>48</v>
      </c>
      <c r="I21" s="38">
        <v>38.8</v>
      </c>
      <c r="J21" s="38">
        <v>105.2</v>
      </c>
      <c r="K21" s="38">
        <v>31.8</v>
      </c>
      <c r="L21" s="38">
        <v>30.6</v>
      </c>
      <c r="M21" s="38">
        <v>35.6</v>
      </c>
      <c r="N21" s="38">
        <v>48.6</v>
      </c>
      <c r="O21" s="38">
        <v>51.6</v>
      </c>
      <c r="P21" s="38">
        <v>54.6</v>
      </c>
      <c r="Q21" s="20">
        <f>+SUM(E21:P21)</f>
        <v>586.3000000000001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">
      <c r="A22" s="18"/>
      <c r="B22" s="15"/>
      <c r="C22" s="16"/>
      <c r="D22" s="4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">
      <c r="A23" s="18" t="s">
        <v>8</v>
      </c>
      <c r="B23" s="18" t="s">
        <v>21</v>
      </c>
      <c r="C23" s="18" t="s">
        <v>23</v>
      </c>
      <c r="D23" s="22" t="s">
        <v>27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">
      <c r="A24" s="18" t="s">
        <v>51</v>
      </c>
      <c r="B24" s="18"/>
      <c r="C24" s="16"/>
      <c r="D24" s="22" t="s">
        <v>30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>
      <c r="A25" s="18"/>
      <c r="B25" s="18"/>
      <c r="C25" s="18"/>
      <c r="D25" s="22" t="s">
        <v>31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>
      <c r="A26" s="18"/>
      <c r="B26" s="18"/>
      <c r="C26" s="18"/>
      <c r="D26" s="22" t="s">
        <v>32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>
      <c r="A27" s="18"/>
      <c r="B27" s="18"/>
      <c r="C27" s="18"/>
      <c r="D27" s="22" t="s">
        <v>33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>
      <c r="A28" s="18"/>
      <c r="B28" s="18"/>
      <c r="C28" s="18"/>
      <c r="D28" s="22" t="s">
        <v>34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>
      <c r="A29" s="15"/>
      <c r="B29" s="15"/>
      <c r="C29" s="16"/>
      <c r="D29" s="4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">
      <c r="A30" s="18" t="s">
        <v>9</v>
      </c>
      <c r="B30" s="18" t="s">
        <v>21</v>
      </c>
      <c r="C30" s="18" t="s">
        <v>24</v>
      </c>
      <c r="D30" s="22" t="s">
        <v>27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">
      <c r="A31" s="18"/>
      <c r="B31" s="18"/>
      <c r="C31" s="18"/>
      <c r="D31" s="22" t="s">
        <v>30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5">
      <c r="A32" s="18"/>
      <c r="B32" s="18"/>
      <c r="C32" s="18"/>
      <c r="D32" s="22" t="s">
        <v>31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">
      <c r="A33" s="18"/>
      <c r="B33" s="18"/>
      <c r="C33" s="18"/>
      <c r="D33" s="22" t="s">
        <v>32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">
      <c r="A34" s="18"/>
      <c r="B34" s="18"/>
      <c r="C34" s="18"/>
      <c r="D34" s="22" t="s">
        <v>33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">
      <c r="A35" s="18"/>
      <c r="B35" s="18"/>
      <c r="C35" s="18"/>
      <c r="D35" s="22" t="s">
        <v>34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 customHeight="1">
      <c r="A36" s="15"/>
      <c r="B36" s="15"/>
      <c r="C36" s="16"/>
      <c r="D36" s="4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6.5" customHeight="1">
      <c r="A37" s="18" t="s">
        <v>10</v>
      </c>
      <c r="B37" s="18" t="s">
        <v>21</v>
      </c>
      <c r="C37" s="18" t="s">
        <v>25</v>
      </c>
      <c r="D37" s="22" t="s">
        <v>27</v>
      </c>
      <c r="E37" s="38">
        <v>1</v>
      </c>
      <c r="F37" s="38">
        <v>1</v>
      </c>
      <c r="G37" s="38">
        <v>1</v>
      </c>
      <c r="H37" s="38">
        <v>1</v>
      </c>
      <c r="I37" s="38">
        <v>1</v>
      </c>
      <c r="J37" s="38">
        <v>1</v>
      </c>
      <c r="K37" s="38">
        <v>1</v>
      </c>
      <c r="L37" s="38">
        <v>1</v>
      </c>
      <c r="M37" s="38">
        <v>1</v>
      </c>
      <c r="N37" s="38">
        <v>1</v>
      </c>
      <c r="O37" s="38">
        <v>1</v>
      </c>
      <c r="P37" s="38">
        <v>1</v>
      </c>
      <c r="Q37" s="20">
        <f>+SUM(E37:P37)</f>
        <v>12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">
      <c r="A38" s="18"/>
      <c r="B38" s="18"/>
      <c r="C38" s="16"/>
      <c r="D38" s="22" t="s">
        <v>30</v>
      </c>
      <c r="E38" s="38">
        <v>145250</v>
      </c>
      <c r="F38" s="38">
        <v>120750</v>
      </c>
      <c r="G38" s="38">
        <v>80500</v>
      </c>
      <c r="H38" s="38">
        <v>108500</v>
      </c>
      <c r="I38" s="38">
        <v>94500</v>
      </c>
      <c r="J38" s="38">
        <v>115500</v>
      </c>
      <c r="K38" s="38">
        <v>119000</v>
      </c>
      <c r="L38" s="38">
        <v>108500</v>
      </c>
      <c r="M38" s="38">
        <v>94500</v>
      </c>
      <c r="N38" s="38">
        <v>113750</v>
      </c>
      <c r="O38" s="38">
        <v>103250</v>
      </c>
      <c r="P38" s="38">
        <v>168000</v>
      </c>
      <c r="Q38" s="20">
        <f>+SUM(E38:P38)</f>
        <v>1372000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">
      <c r="A39" s="18"/>
      <c r="B39" s="18"/>
      <c r="C39" s="16"/>
      <c r="D39" s="22" t="s">
        <v>31</v>
      </c>
      <c r="E39" s="38">
        <v>43750</v>
      </c>
      <c r="F39" s="38">
        <v>47250</v>
      </c>
      <c r="G39" s="38">
        <v>64750</v>
      </c>
      <c r="H39" s="38">
        <v>42000</v>
      </c>
      <c r="I39" s="38">
        <v>26250</v>
      </c>
      <c r="J39" s="38">
        <v>33250</v>
      </c>
      <c r="K39" s="38">
        <v>35000</v>
      </c>
      <c r="L39" s="38">
        <v>36750</v>
      </c>
      <c r="M39" s="38">
        <v>33250</v>
      </c>
      <c r="N39" s="38">
        <v>45500</v>
      </c>
      <c r="O39" s="38">
        <v>40250</v>
      </c>
      <c r="P39" s="38">
        <v>42000</v>
      </c>
      <c r="Q39" s="20">
        <f>+SUM(E39:P39)</f>
        <v>490000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">
      <c r="A40" s="18"/>
      <c r="B40" s="18"/>
      <c r="C40" s="16"/>
      <c r="D40" s="22" t="s">
        <v>32</v>
      </c>
      <c r="E40" s="19">
        <f aca="true" t="shared" si="0" ref="E40:Q40">+E38+E39</f>
        <v>189000</v>
      </c>
      <c r="F40" s="19">
        <f t="shared" si="0"/>
        <v>168000</v>
      </c>
      <c r="G40" s="19">
        <f t="shared" si="0"/>
        <v>145250</v>
      </c>
      <c r="H40" s="19">
        <f t="shared" si="0"/>
        <v>150500</v>
      </c>
      <c r="I40" s="19">
        <f t="shared" si="0"/>
        <v>120750</v>
      </c>
      <c r="J40" s="19">
        <f t="shared" si="0"/>
        <v>148750</v>
      </c>
      <c r="K40" s="19">
        <f t="shared" si="0"/>
        <v>154000</v>
      </c>
      <c r="L40" s="19">
        <f t="shared" si="0"/>
        <v>145250</v>
      </c>
      <c r="M40" s="19">
        <f t="shared" si="0"/>
        <v>127750</v>
      </c>
      <c r="N40" s="19">
        <f t="shared" si="0"/>
        <v>159250</v>
      </c>
      <c r="O40" s="19">
        <f t="shared" si="0"/>
        <v>143500</v>
      </c>
      <c r="P40" s="19">
        <f t="shared" si="0"/>
        <v>210000</v>
      </c>
      <c r="Q40" s="19">
        <f t="shared" si="0"/>
        <v>1862000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">
      <c r="A41" s="18"/>
      <c r="B41" s="18"/>
      <c r="C41" s="16"/>
      <c r="D41" s="22" t="s">
        <v>33</v>
      </c>
      <c r="E41" s="38">
        <v>1169</v>
      </c>
      <c r="F41" s="38">
        <v>1144.5</v>
      </c>
      <c r="G41" s="38">
        <v>1100.75</v>
      </c>
      <c r="H41" s="38">
        <v>1190</v>
      </c>
      <c r="I41" s="38">
        <v>1177.75</v>
      </c>
      <c r="J41" s="38">
        <v>1167.25</v>
      </c>
      <c r="K41" s="38">
        <v>1167.25</v>
      </c>
      <c r="L41" s="38">
        <v>1237.25</v>
      </c>
      <c r="M41" s="38">
        <v>1186.5</v>
      </c>
      <c r="N41" s="38">
        <v>1237.25</v>
      </c>
      <c r="O41" s="38">
        <v>1240.75</v>
      </c>
      <c r="P41" s="38">
        <v>1120</v>
      </c>
      <c r="Q41" s="20">
        <f>+SUM(E41:P41)</f>
        <v>14138.25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>
      <c r="A42" s="18"/>
      <c r="B42" s="18"/>
      <c r="C42" s="16"/>
      <c r="D42" s="22" t="s">
        <v>34</v>
      </c>
      <c r="E42" s="38">
        <v>1100.75</v>
      </c>
      <c r="F42" s="38">
        <v>1170.75</v>
      </c>
      <c r="G42" s="38">
        <v>1044.75</v>
      </c>
      <c r="H42" s="38">
        <v>1088.5</v>
      </c>
      <c r="I42" s="38">
        <v>1130.5</v>
      </c>
      <c r="J42" s="38">
        <v>1114.75</v>
      </c>
      <c r="K42" s="38">
        <v>1193.5</v>
      </c>
      <c r="L42" s="38">
        <v>1279.25</v>
      </c>
      <c r="M42" s="38">
        <v>1186.5</v>
      </c>
      <c r="N42" s="38">
        <v>1214.5</v>
      </c>
      <c r="O42" s="38">
        <v>1100.75</v>
      </c>
      <c r="P42" s="38">
        <v>1083.25</v>
      </c>
      <c r="Q42" s="20">
        <f>+SUM(E42:P42)</f>
        <v>13707.75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>
      <c r="A43" s="18"/>
      <c r="B43" s="18"/>
      <c r="C43" s="16"/>
      <c r="D43" s="4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">
      <c r="A44" s="18" t="s">
        <v>11</v>
      </c>
      <c r="B44" s="18" t="s">
        <v>21</v>
      </c>
      <c r="C44" s="18" t="s">
        <v>26</v>
      </c>
      <c r="D44" s="22" t="s">
        <v>27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">
      <c r="A45" s="18"/>
      <c r="B45" s="18"/>
      <c r="C45" s="18"/>
      <c r="D45" s="22" t="s">
        <v>30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">
      <c r="A46" s="18"/>
      <c r="B46" s="18"/>
      <c r="C46" s="18"/>
      <c r="D46" s="22" t="s">
        <v>31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">
      <c r="A47" s="18"/>
      <c r="B47" s="18"/>
      <c r="C47" s="18"/>
      <c r="D47" s="22" t="s">
        <v>32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">
      <c r="A48" s="18"/>
      <c r="B48" s="18"/>
      <c r="C48" s="18"/>
      <c r="D48" s="22" t="s">
        <v>33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">
      <c r="A49" s="18"/>
      <c r="B49" s="18"/>
      <c r="C49" s="18"/>
      <c r="D49" s="22" t="s">
        <v>34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">
      <c r="A50" s="15"/>
      <c r="B50" s="18"/>
      <c r="C50" s="16"/>
      <c r="D50" s="37"/>
      <c r="E50" s="2"/>
      <c r="F50" s="2"/>
      <c r="G50" s="2"/>
      <c r="H50" s="2"/>
      <c r="I50" s="41"/>
      <c r="J50" s="2"/>
      <c r="K50" s="2"/>
      <c r="L50" s="2"/>
      <c r="M50" s="2"/>
      <c r="N50" s="2"/>
      <c r="O50" s="2"/>
      <c r="P50" s="2"/>
      <c r="Q50" s="2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">
      <c r="A51" s="18" t="s">
        <v>12</v>
      </c>
      <c r="B51" s="18" t="s">
        <v>19</v>
      </c>
      <c r="C51" s="18" t="s">
        <v>23</v>
      </c>
      <c r="D51" s="22" t="s">
        <v>27</v>
      </c>
      <c r="E51" s="2">
        <v>956.94</v>
      </c>
      <c r="F51" s="2">
        <v>956.94</v>
      </c>
      <c r="G51" s="2">
        <v>956.94</v>
      </c>
      <c r="H51" s="2">
        <v>956.94</v>
      </c>
      <c r="I51" s="2">
        <v>956.94</v>
      </c>
      <c r="J51" s="2">
        <v>956.94</v>
      </c>
      <c r="K51" s="2">
        <v>956.94</v>
      </c>
      <c r="L51" s="2">
        <v>956.94</v>
      </c>
      <c r="M51" s="2">
        <v>956.94</v>
      </c>
      <c r="N51" s="2">
        <v>956.94</v>
      </c>
      <c r="O51" s="2">
        <v>956.94</v>
      </c>
      <c r="P51" s="2">
        <v>956.94</v>
      </c>
      <c r="Q51" s="20">
        <f>+SUM(E51:P51)</f>
        <v>11483.280000000004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">
      <c r="A52" s="18"/>
      <c r="B52" s="18"/>
      <c r="C52" s="16"/>
      <c r="D52" s="22" t="s">
        <v>28</v>
      </c>
      <c r="E52" s="2">
        <v>116333.7</v>
      </c>
      <c r="F52" s="2">
        <v>116691.96</v>
      </c>
      <c r="G52" s="2">
        <v>116373.6</v>
      </c>
      <c r="H52" s="2">
        <v>121198.98</v>
      </c>
      <c r="I52" s="2">
        <v>116295.06</v>
      </c>
      <c r="J52" s="2">
        <v>116450.88</v>
      </c>
      <c r="K52" s="2">
        <v>116505.06</v>
      </c>
      <c r="L52" s="2">
        <v>116646.6</v>
      </c>
      <c r="M52" s="2">
        <v>116905.32</v>
      </c>
      <c r="N52" s="2">
        <v>117240.48</v>
      </c>
      <c r="O52" s="2">
        <v>117199.32</v>
      </c>
      <c r="P52" s="2">
        <v>117053.58</v>
      </c>
      <c r="Q52" s="20">
        <f>+SUM(E52:P52)</f>
        <v>1404894.54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">
      <c r="A53" s="18"/>
      <c r="B53" s="18"/>
      <c r="C53" s="18"/>
      <c r="D53" s="37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">
      <c r="A54" s="18" t="s">
        <v>13</v>
      </c>
      <c r="B54" s="18" t="s">
        <v>13</v>
      </c>
      <c r="C54" s="16"/>
      <c r="D54" s="22" t="s">
        <v>27</v>
      </c>
      <c r="E54" s="19">
        <f aca="true" t="shared" si="1" ref="E54:Q54">+E6+E9+E12+E15+E19+E37+E51</f>
        <v>29046.94</v>
      </c>
      <c r="F54" s="19">
        <f t="shared" si="1"/>
        <v>29160.94</v>
      </c>
      <c r="G54" s="19">
        <f t="shared" si="1"/>
        <v>29427.94</v>
      </c>
      <c r="H54" s="19">
        <f t="shared" si="1"/>
        <v>29594.94</v>
      </c>
      <c r="I54" s="19">
        <f t="shared" si="1"/>
        <v>29808.94</v>
      </c>
      <c r="J54" s="19">
        <f t="shared" si="1"/>
        <v>29930.94</v>
      </c>
      <c r="K54" s="19">
        <f t="shared" si="1"/>
        <v>30315.94</v>
      </c>
      <c r="L54" s="19">
        <f t="shared" si="1"/>
        <v>30633.94</v>
      </c>
      <c r="M54" s="19">
        <f t="shared" si="1"/>
        <v>30957.94</v>
      </c>
      <c r="N54" s="19">
        <f t="shared" si="1"/>
        <v>31259.94</v>
      </c>
      <c r="O54" s="19">
        <f t="shared" si="1"/>
        <v>31597.94</v>
      </c>
      <c r="P54" s="19">
        <f t="shared" si="1"/>
        <v>32140.94</v>
      </c>
      <c r="Q54" s="20">
        <f t="shared" si="1"/>
        <v>363877.28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">
      <c r="A55" s="15"/>
      <c r="B55" s="15"/>
      <c r="C55" s="16"/>
      <c r="D55" s="22" t="s">
        <v>28</v>
      </c>
      <c r="E55" s="19">
        <f aca="true" t="shared" si="2" ref="E55:Q55">+E7+E10+E13+E16+E20+E38+E52+E39</f>
        <v>22238880.7</v>
      </c>
      <c r="F55" s="19">
        <f t="shared" si="2"/>
        <v>21237913.96</v>
      </c>
      <c r="G55" s="19">
        <f t="shared" si="2"/>
        <v>19269240.6</v>
      </c>
      <c r="H55" s="19">
        <f t="shared" si="2"/>
        <v>18833412.98</v>
      </c>
      <c r="I55" s="19">
        <f t="shared" si="2"/>
        <v>18295041.06</v>
      </c>
      <c r="J55" s="19">
        <f t="shared" si="2"/>
        <v>17698689.88</v>
      </c>
      <c r="K55" s="19">
        <f t="shared" si="2"/>
        <v>18436818.06</v>
      </c>
      <c r="L55" s="19">
        <f t="shared" si="2"/>
        <v>18693558.6</v>
      </c>
      <c r="M55" s="19">
        <f t="shared" si="2"/>
        <v>18212745.32</v>
      </c>
      <c r="N55" s="19">
        <f t="shared" si="2"/>
        <v>19059395.48</v>
      </c>
      <c r="O55" s="19">
        <f t="shared" si="2"/>
        <v>20402335.32</v>
      </c>
      <c r="P55" s="19">
        <f t="shared" si="2"/>
        <v>23959542.58</v>
      </c>
      <c r="Q55" s="20">
        <f t="shared" si="2"/>
        <v>236337574.54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">
      <c r="A56" s="15"/>
      <c r="B56" s="15"/>
      <c r="C56" s="16"/>
      <c r="D56" s="37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8">
      <c r="A57" s="27" t="s">
        <v>14</v>
      </c>
      <c r="B57" s="28"/>
      <c r="C57" s="43"/>
      <c r="D57" s="3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8">
      <c r="A58" s="27"/>
      <c r="B58" s="28"/>
      <c r="C58" s="43"/>
      <c r="D58" s="3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8">
      <c r="A59" s="27" t="s">
        <v>15</v>
      </c>
      <c r="B59" s="28"/>
      <c r="C59" s="44"/>
      <c r="D59" s="22" t="s">
        <v>27</v>
      </c>
      <c r="E59" s="2">
        <f aca="true" t="shared" si="3" ref="E59:Q59">+E6+E9+E12+E51</f>
        <v>28991.94</v>
      </c>
      <c r="F59" s="2">
        <f t="shared" si="3"/>
        <v>29110.94</v>
      </c>
      <c r="G59" s="2">
        <f t="shared" si="3"/>
        <v>29377.94</v>
      </c>
      <c r="H59" s="2">
        <f t="shared" si="3"/>
        <v>29543.94</v>
      </c>
      <c r="I59" s="2">
        <f t="shared" si="3"/>
        <v>29757.94</v>
      </c>
      <c r="J59" s="2">
        <f t="shared" si="3"/>
        <v>29879.94</v>
      </c>
      <c r="K59" s="2">
        <f t="shared" si="3"/>
        <v>30264.94</v>
      </c>
      <c r="L59" s="2">
        <f t="shared" si="3"/>
        <v>30581.94</v>
      </c>
      <c r="M59" s="2">
        <f t="shared" si="3"/>
        <v>30905.94</v>
      </c>
      <c r="N59" s="2">
        <f t="shared" si="3"/>
        <v>31208.94</v>
      </c>
      <c r="O59" s="2">
        <f t="shared" si="3"/>
        <v>31546.94</v>
      </c>
      <c r="P59" s="2">
        <f t="shared" si="3"/>
        <v>32086.94</v>
      </c>
      <c r="Q59" s="2">
        <f t="shared" si="3"/>
        <v>363258.28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8">
      <c r="A60" s="28"/>
      <c r="B60" s="28"/>
      <c r="C60" s="28"/>
      <c r="D60" s="22" t="s">
        <v>28</v>
      </c>
      <c r="E60" s="2">
        <f aca="true" t="shared" si="4" ref="E60:Q60">+E7+E10+E13+E52</f>
        <v>19945591.7</v>
      </c>
      <c r="F60" s="2">
        <f t="shared" si="4"/>
        <v>18968170.96</v>
      </c>
      <c r="G60" s="2">
        <f t="shared" si="4"/>
        <v>17060385.6</v>
      </c>
      <c r="H60" s="2">
        <f t="shared" si="4"/>
        <v>16656063.98</v>
      </c>
      <c r="I60" s="2">
        <f t="shared" si="4"/>
        <v>16280324.06</v>
      </c>
      <c r="J60" s="2">
        <f t="shared" si="4"/>
        <v>15759840.88</v>
      </c>
      <c r="K60" s="2">
        <f t="shared" si="4"/>
        <v>16114433.06</v>
      </c>
      <c r="L60" s="2">
        <f t="shared" si="4"/>
        <v>16408203.6</v>
      </c>
      <c r="M60" s="2">
        <f t="shared" si="4"/>
        <v>16020932.32</v>
      </c>
      <c r="N60" s="2">
        <f t="shared" si="4"/>
        <v>16902963.48</v>
      </c>
      <c r="O60" s="2">
        <f t="shared" si="4"/>
        <v>18373822.32</v>
      </c>
      <c r="P60" s="2">
        <f t="shared" si="4"/>
        <v>21196126.58</v>
      </c>
      <c r="Q60" s="2">
        <f t="shared" si="4"/>
        <v>209686858.54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8">
      <c r="A61" s="28"/>
      <c r="B61" s="28"/>
      <c r="C61" s="28"/>
      <c r="D61" s="4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8">
      <c r="A62" s="27" t="s">
        <v>16</v>
      </c>
      <c r="B62" s="28"/>
      <c r="C62" s="28"/>
      <c r="D62" s="22" t="s">
        <v>27</v>
      </c>
      <c r="E62" s="2">
        <f aca="true" t="shared" si="5" ref="E62:Q62">+E15+E19</f>
        <v>54</v>
      </c>
      <c r="F62" s="2">
        <f t="shared" si="5"/>
        <v>49</v>
      </c>
      <c r="G62" s="2">
        <f t="shared" si="5"/>
        <v>49</v>
      </c>
      <c r="H62" s="2">
        <f t="shared" si="5"/>
        <v>50</v>
      </c>
      <c r="I62" s="2">
        <f t="shared" si="5"/>
        <v>50</v>
      </c>
      <c r="J62" s="2">
        <f t="shared" si="5"/>
        <v>50</v>
      </c>
      <c r="K62" s="2">
        <f t="shared" si="5"/>
        <v>50</v>
      </c>
      <c r="L62" s="2">
        <f t="shared" si="5"/>
        <v>51</v>
      </c>
      <c r="M62" s="2">
        <f t="shared" si="5"/>
        <v>51</v>
      </c>
      <c r="N62" s="2">
        <f t="shared" si="5"/>
        <v>50</v>
      </c>
      <c r="O62" s="2">
        <f t="shared" si="5"/>
        <v>50</v>
      </c>
      <c r="P62" s="2">
        <f t="shared" si="5"/>
        <v>53</v>
      </c>
      <c r="Q62" s="2">
        <f t="shared" si="5"/>
        <v>607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8">
      <c r="A63" s="27"/>
      <c r="B63" s="28"/>
      <c r="C63" s="28"/>
      <c r="D63" s="22" t="s">
        <v>28</v>
      </c>
      <c r="E63" s="2">
        <f aca="true" t="shared" si="6" ref="E63:Q63">+E16+E20</f>
        <v>2104289</v>
      </c>
      <c r="F63" s="2">
        <f t="shared" si="6"/>
        <v>2101743</v>
      </c>
      <c r="G63" s="2">
        <f t="shared" si="6"/>
        <v>2063605</v>
      </c>
      <c r="H63" s="2">
        <f t="shared" si="6"/>
        <v>2026849</v>
      </c>
      <c r="I63" s="2">
        <f t="shared" si="6"/>
        <v>1893967</v>
      </c>
      <c r="J63" s="2">
        <f t="shared" si="6"/>
        <v>1790099</v>
      </c>
      <c r="K63" s="2">
        <f t="shared" si="6"/>
        <v>2168385</v>
      </c>
      <c r="L63" s="2">
        <f t="shared" si="6"/>
        <v>2140105</v>
      </c>
      <c r="M63" s="2">
        <f t="shared" si="6"/>
        <v>2064063</v>
      </c>
      <c r="N63" s="2">
        <f t="shared" si="6"/>
        <v>1997182</v>
      </c>
      <c r="O63" s="2">
        <f t="shared" si="6"/>
        <v>1885013</v>
      </c>
      <c r="P63" s="2">
        <f t="shared" si="6"/>
        <v>2553416</v>
      </c>
      <c r="Q63" s="2">
        <f t="shared" si="6"/>
        <v>24788716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8">
      <c r="A64" s="27"/>
      <c r="B64" s="28"/>
      <c r="C64" s="28"/>
      <c r="D64" s="22" t="s">
        <v>29</v>
      </c>
      <c r="E64" s="2">
        <f aca="true" t="shared" si="7" ref="E64:Q64">+E17+E21</f>
        <v>5807.079000000001</v>
      </c>
      <c r="F64" s="2">
        <f t="shared" si="7"/>
        <v>5862.036</v>
      </c>
      <c r="G64" s="2">
        <f t="shared" si="7"/>
        <v>5665.018</v>
      </c>
      <c r="H64" s="2">
        <f t="shared" si="7"/>
        <v>5483.131</v>
      </c>
      <c r="I64" s="2">
        <f t="shared" si="7"/>
        <v>5492.164</v>
      </c>
      <c r="J64" s="2">
        <f t="shared" si="7"/>
        <v>5638.804999999999</v>
      </c>
      <c r="K64" s="2">
        <f t="shared" si="7"/>
        <v>5353.049</v>
      </c>
      <c r="L64" s="2">
        <f t="shared" si="7"/>
        <v>5789.89</v>
      </c>
      <c r="M64" s="2">
        <f t="shared" si="7"/>
        <v>5940.462</v>
      </c>
      <c r="N64" s="2">
        <f t="shared" si="7"/>
        <v>6136.103</v>
      </c>
      <c r="O64" s="2">
        <f t="shared" si="7"/>
        <v>5737.968000000001</v>
      </c>
      <c r="P64" s="2">
        <f t="shared" si="7"/>
        <v>6349.851000000001</v>
      </c>
      <c r="Q64" s="2">
        <f t="shared" si="7"/>
        <v>69255.55600000001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8">
      <c r="A65" s="27"/>
      <c r="B65" s="28"/>
      <c r="C65" s="28"/>
      <c r="D65" s="3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8">
      <c r="A66" s="27" t="s">
        <v>17</v>
      </c>
      <c r="B66" s="28"/>
      <c r="C66" s="28"/>
      <c r="D66" s="22" t="s">
        <v>27</v>
      </c>
      <c r="E66" s="2">
        <f aca="true" t="shared" si="8" ref="E66:Q66">+E37</f>
        <v>1</v>
      </c>
      <c r="F66" s="2">
        <f t="shared" si="8"/>
        <v>1</v>
      </c>
      <c r="G66" s="2">
        <f t="shared" si="8"/>
        <v>1</v>
      </c>
      <c r="H66" s="2">
        <f t="shared" si="8"/>
        <v>1</v>
      </c>
      <c r="I66" s="2">
        <f t="shared" si="8"/>
        <v>1</v>
      </c>
      <c r="J66" s="2">
        <f t="shared" si="8"/>
        <v>1</v>
      </c>
      <c r="K66" s="2">
        <f t="shared" si="8"/>
        <v>1</v>
      </c>
      <c r="L66" s="2">
        <f t="shared" si="8"/>
        <v>1</v>
      </c>
      <c r="M66" s="2">
        <f t="shared" si="8"/>
        <v>1</v>
      </c>
      <c r="N66" s="2">
        <f t="shared" si="8"/>
        <v>1</v>
      </c>
      <c r="O66" s="2">
        <f t="shared" si="8"/>
        <v>1</v>
      </c>
      <c r="P66" s="2">
        <f t="shared" si="8"/>
        <v>1</v>
      </c>
      <c r="Q66" s="2">
        <f t="shared" si="8"/>
        <v>12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8">
      <c r="A67" s="27"/>
      <c r="B67" s="28"/>
      <c r="C67" s="28"/>
      <c r="D67" s="22" t="s">
        <v>30</v>
      </c>
      <c r="E67" s="2">
        <f aca="true" t="shared" si="9" ref="E67:Q67">+E38</f>
        <v>145250</v>
      </c>
      <c r="F67" s="2">
        <f t="shared" si="9"/>
        <v>120750</v>
      </c>
      <c r="G67" s="2">
        <f t="shared" si="9"/>
        <v>80500</v>
      </c>
      <c r="H67" s="2">
        <f t="shared" si="9"/>
        <v>108500</v>
      </c>
      <c r="I67" s="2">
        <f t="shared" si="9"/>
        <v>94500</v>
      </c>
      <c r="J67" s="2">
        <f t="shared" si="9"/>
        <v>115500</v>
      </c>
      <c r="K67" s="2">
        <f t="shared" si="9"/>
        <v>119000</v>
      </c>
      <c r="L67" s="2">
        <f t="shared" si="9"/>
        <v>108500</v>
      </c>
      <c r="M67" s="2">
        <f t="shared" si="9"/>
        <v>94500</v>
      </c>
      <c r="N67" s="2">
        <f t="shared" si="9"/>
        <v>113750</v>
      </c>
      <c r="O67" s="2">
        <f t="shared" si="9"/>
        <v>103250</v>
      </c>
      <c r="P67" s="2">
        <f t="shared" si="9"/>
        <v>168000</v>
      </c>
      <c r="Q67" s="2">
        <f t="shared" si="9"/>
        <v>1372000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8">
      <c r="A68" s="28"/>
      <c r="B68" s="28"/>
      <c r="C68" s="28"/>
      <c r="D68" s="22" t="s">
        <v>31</v>
      </c>
      <c r="E68" s="2">
        <f aca="true" t="shared" si="10" ref="E68:Q68">+E39</f>
        <v>43750</v>
      </c>
      <c r="F68" s="2">
        <f t="shared" si="10"/>
        <v>47250</v>
      </c>
      <c r="G68" s="2">
        <f t="shared" si="10"/>
        <v>64750</v>
      </c>
      <c r="H68" s="2">
        <f t="shared" si="10"/>
        <v>42000</v>
      </c>
      <c r="I68" s="2">
        <f t="shared" si="10"/>
        <v>26250</v>
      </c>
      <c r="J68" s="2">
        <f t="shared" si="10"/>
        <v>33250</v>
      </c>
      <c r="K68" s="2">
        <f t="shared" si="10"/>
        <v>35000</v>
      </c>
      <c r="L68" s="2">
        <f t="shared" si="10"/>
        <v>36750</v>
      </c>
      <c r="M68" s="2">
        <f t="shared" si="10"/>
        <v>33250</v>
      </c>
      <c r="N68" s="2">
        <f t="shared" si="10"/>
        <v>45500</v>
      </c>
      <c r="O68" s="2">
        <f t="shared" si="10"/>
        <v>40250</v>
      </c>
      <c r="P68" s="2">
        <f t="shared" si="10"/>
        <v>42000</v>
      </c>
      <c r="Q68" s="2">
        <f t="shared" si="10"/>
        <v>490000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8">
      <c r="A69" s="28"/>
      <c r="B69" s="28"/>
      <c r="C69" s="28"/>
      <c r="D69" s="22" t="s">
        <v>32</v>
      </c>
      <c r="E69" s="19">
        <f aca="true" t="shared" si="11" ref="E69:Q69">+E67+E68</f>
        <v>189000</v>
      </c>
      <c r="F69" s="19">
        <f t="shared" si="11"/>
        <v>168000</v>
      </c>
      <c r="G69" s="19">
        <f t="shared" si="11"/>
        <v>145250</v>
      </c>
      <c r="H69" s="19">
        <f t="shared" si="11"/>
        <v>150500</v>
      </c>
      <c r="I69" s="19">
        <f t="shared" si="11"/>
        <v>120750</v>
      </c>
      <c r="J69" s="19">
        <f t="shared" si="11"/>
        <v>148750</v>
      </c>
      <c r="K69" s="19">
        <f t="shared" si="11"/>
        <v>154000</v>
      </c>
      <c r="L69" s="19">
        <f t="shared" si="11"/>
        <v>145250</v>
      </c>
      <c r="M69" s="19">
        <f t="shared" si="11"/>
        <v>127750</v>
      </c>
      <c r="N69" s="19">
        <f t="shared" si="11"/>
        <v>159250</v>
      </c>
      <c r="O69" s="19">
        <f t="shared" si="11"/>
        <v>143500</v>
      </c>
      <c r="P69" s="19">
        <f t="shared" si="11"/>
        <v>210000</v>
      </c>
      <c r="Q69" s="19">
        <f t="shared" si="11"/>
        <v>1862000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">
      <c r="A70" s="30"/>
      <c r="B70" s="30"/>
      <c r="C70" s="30"/>
      <c r="D70" s="22" t="s">
        <v>33</v>
      </c>
      <c r="E70" s="2">
        <f aca="true" t="shared" si="12" ref="E70:Q70">+E41</f>
        <v>1169</v>
      </c>
      <c r="F70" s="2">
        <f t="shared" si="12"/>
        <v>1144.5</v>
      </c>
      <c r="G70" s="2">
        <f t="shared" si="12"/>
        <v>1100.75</v>
      </c>
      <c r="H70" s="2">
        <f t="shared" si="12"/>
        <v>1190</v>
      </c>
      <c r="I70" s="2">
        <f t="shared" si="12"/>
        <v>1177.75</v>
      </c>
      <c r="J70" s="2">
        <f t="shared" si="12"/>
        <v>1167.25</v>
      </c>
      <c r="K70" s="2">
        <f t="shared" si="12"/>
        <v>1167.25</v>
      </c>
      <c r="L70" s="2">
        <f t="shared" si="12"/>
        <v>1237.25</v>
      </c>
      <c r="M70" s="2">
        <f t="shared" si="12"/>
        <v>1186.5</v>
      </c>
      <c r="N70" s="2">
        <f t="shared" si="12"/>
        <v>1237.25</v>
      </c>
      <c r="O70" s="2">
        <f t="shared" si="12"/>
        <v>1240.75</v>
      </c>
      <c r="P70" s="2">
        <f t="shared" si="12"/>
        <v>1120</v>
      </c>
      <c r="Q70" s="2">
        <f t="shared" si="12"/>
        <v>14138.25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">
      <c r="A71" s="30"/>
      <c r="B71" s="30"/>
      <c r="C71" s="30"/>
      <c r="D71" s="22" t="s">
        <v>34</v>
      </c>
      <c r="E71" s="2">
        <f aca="true" t="shared" si="13" ref="E71:Q71">+E42</f>
        <v>1100.75</v>
      </c>
      <c r="F71" s="2">
        <f t="shared" si="13"/>
        <v>1170.75</v>
      </c>
      <c r="G71" s="2">
        <f t="shared" si="13"/>
        <v>1044.75</v>
      </c>
      <c r="H71" s="2">
        <f t="shared" si="13"/>
        <v>1088.5</v>
      </c>
      <c r="I71" s="2">
        <f t="shared" si="13"/>
        <v>1130.5</v>
      </c>
      <c r="J71" s="2">
        <f t="shared" si="13"/>
        <v>1114.75</v>
      </c>
      <c r="K71" s="2">
        <f t="shared" si="13"/>
        <v>1193.5</v>
      </c>
      <c r="L71" s="2">
        <f t="shared" si="13"/>
        <v>1279.25</v>
      </c>
      <c r="M71" s="2">
        <f t="shared" si="13"/>
        <v>1186.5</v>
      </c>
      <c r="N71" s="2">
        <f t="shared" si="13"/>
        <v>1214.5</v>
      </c>
      <c r="O71" s="2">
        <f t="shared" si="13"/>
        <v>1100.75</v>
      </c>
      <c r="P71" s="2">
        <f t="shared" si="13"/>
        <v>1083.25</v>
      </c>
      <c r="Q71" s="2">
        <f t="shared" si="13"/>
        <v>13707.75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5">
      <c r="A72" s="2"/>
      <c r="B72" s="42"/>
      <c r="C72" s="2"/>
      <c r="D72" s="45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">
      <c r="A73" s="2"/>
      <c r="B73" s="42"/>
      <c r="C73" s="2"/>
      <c r="D73" s="45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">
      <c r="A74" s="2"/>
      <c r="B74" s="2"/>
      <c r="C74" s="2"/>
      <c r="D74" s="4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">
      <c r="A75" s="2"/>
      <c r="B75" s="2"/>
      <c r="C75" s="2"/>
      <c r="D75" s="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">
      <c r="A76" s="2"/>
      <c r="B76" s="42"/>
      <c r="C76" s="2"/>
      <c r="D76" s="45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">
      <c r="A77" s="2"/>
      <c r="B77" s="42"/>
      <c r="C77" s="2"/>
      <c r="D77" s="45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">
      <c r="A78" s="2"/>
      <c r="B78" s="2"/>
      <c r="C78" s="2"/>
      <c r="D78" s="4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">
      <c r="A79" s="2"/>
      <c r="B79" s="42"/>
      <c r="C79" s="2"/>
      <c r="D79" s="45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">
      <c r="A80" s="2"/>
      <c r="B80" s="42"/>
      <c r="C80" s="2"/>
      <c r="D80" s="45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">
      <c r="A81" s="2"/>
      <c r="B81" s="2"/>
      <c r="C81" s="2"/>
      <c r="D81" s="45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="6" customFormat="1" ht="15"/>
    <row r="121" s="6" customFormat="1" ht="15"/>
  </sheetData>
  <printOptions horizontalCentered="1"/>
  <pageMargins left="0.5" right="0.5" top="0.5" bottom="0.5" header="0" footer="0"/>
  <pageSetup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